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C:\Users\f90757\Desktop\"/>
    </mc:Choice>
  </mc:AlternateContent>
  <xr:revisionPtr revIDLastSave="0" documentId="13_ncr:1_{9024968E-B92C-4DE6-AF09-3EEF32C24D1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2015" yWindow="-104" windowWidth="22325" windowHeight="11924"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List'!$A$4:$Q$113</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3" i="5" l="1"/>
  <c r="X113" i="5"/>
  <c r="V113"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1" i="5"/>
  <c r="X61" i="5"/>
  <c r="V61" i="5"/>
  <c r="AB62" i="5"/>
  <c r="X62" i="5"/>
  <c r="V62"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3" i="5"/>
  <c r="X23" i="5"/>
  <c r="V23" i="5"/>
  <c r="AB18" i="5"/>
  <c r="X18" i="5"/>
  <c r="V18" i="5"/>
  <c r="AB17" i="5"/>
  <c r="X17" i="5"/>
  <c r="V17" i="5"/>
  <c r="AB16" i="5"/>
  <c r="X16" i="5"/>
  <c r="V16" i="5"/>
  <c r="AB15" i="5"/>
  <c r="X15" i="5"/>
  <c r="V15" i="5"/>
  <c r="AB14" i="5"/>
  <c r="X14" i="5"/>
  <c r="V14"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435" i="5"/>
  <c r="T435" i="5" s="1"/>
  <c r="B436" i="5"/>
  <c r="T436" i="5" s="1"/>
  <c r="B437" i="5"/>
  <c r="T437" i="5" s="1"/>
  <c r="B438" i="5"/>
  <c r="T438" i="5"/>
  <c r="B439" i="5"/>
  <c r="T439" i="5"/>
  <c r="B440" i="5"/>
  <c r="T440" i="5"/>
  <c r="B441" i="5"/>
  <c r="T441" i="5"/>
  <c r="B442" i="5"/>
  <c r="T442" i="5"/>
  <c r="B443" i="5"/>
  <c r="T443" i="5" s="1"/>
  <c r="B444" i="5"/>
  <c r="T444" i="5" s="1"/>
  <c r="B445" i="5"/>
  <c r="T445" i="5" s="1"/>
  <c r="B446" i="5"/>
  <c r="T446" i="5"/>
  <c r="B447" i="5"/>
  <c r="T447" i="5"/>
  <c r="B448" i="5"/>
  <c r="T448" i="5"/>
  <c r="B449" i="5"/>
  <c r="T449" i="5"/>
  <c r="B450" i="5"/>
  <c r="T450" i="5"/>
  <c r="B451" i="5"/>
  <c r="T451" i="5" s="1"/>
  <c r="B452" i="5"/>
  <c r="T452" i="5" s="1"/>
  <c r="B453" i="5"/>
  <c r="T453" i="5" s="1"/>
  <c r="B454" i="5"/>
  <c r="T454" i="5"/>
  <c r="B455" i="5"/>
  <c r="T455" i="5"/>
  <c r="B456" i="5"/>
  <c r="T456" i="5"/>
  <c r="B457" i="5"/>
  <c r="T457" i="5"/>
  <c r="B458" i="5"/>
  <c r="T458" i="5"/>
  <c r="B459" i="5"/>
  <c r="T459" i="5" s="1"/>
  <c r="B460" i="5"/>
  <c r="T460" i="5" s="1"/>
  <c r="B461" i="5"/>
  <c r="T461" i="5" s="1"/>
  <c r="B462" i="5"/>
  <c r="T462" i="5"/>
  <c r="B463" i="5"/>
  <c r="T463" i="5"/>
  <c r="B464" i="5"/>
  <c r="T464" i="5"/>
  <c r="B465" i="5"/>
  <c r="T465" i="5"/>
  <c r="B466" i="5"/>
  <c r="T466" i="5"/>
  <c r="B467" i="5"/>
  <c r="T467" i="5" s="1"/>
  <c r="B468" i="5"/>
  <c r="T468" i="5" s="1"/>
  <c r="B469" i="5"/>
  <c r="T469" i="5" s="1"/>
  <c r="B470" i="5"/>
  <c r="T470" i="5"/>
  <c r="B471" i="5"/>
  <c r="T471" i="5"/>
  <c r="B472" i="5"/>
  <c r="T472" i="5"/>
  <c r="B473" i="5"/>
  <c r="T473" i="5"/>
  <c r="B474" i="5"/>
  <c r="T474" i="5"/>
  <c r="B475" i="5"/>
  <c r="T475" i="5" s="1"/>
  <c r="B476" i="5"/>
  <c r="T476" i="5" s="1"/>
  <c r="B477" i="5"/>
  <c r="T477" i="5" s="1"/>
  <c r="B478" i="5"/>
  <c r="T478" i="5"/>
  <c r="B479" i="5"/>
  <c r="T479" i="5"/>
  <c r="B480" i="5"/>
  <c r="T480" i="5"/>
  <c r="B481" i="5"/>
  <c r="T481" i="5"/>
  <c r="B482" i="5"/>
  <c r="T482" i="5"/>
  <c r="B483" i="5"/>
  <c r="T483" i="5" s="1"/>
  <c r="B484" i="5"/>
  <c r="T484" i="5" s="1"/>
  <c r="B485" i="5"/>
  <c r="T485" i="5" s="1"/>
  <c r="B486" i="5"/>
  <c r="T486" i="5"/>
  <c r="B487" i="5"/>
  <c r="T487" i="5"/>
  <c r="B488" i="5"/>
  <c r="T488" i="5"/>
  <c r="B489" i="5"/>
  <c r="T489" i="5"/>
  <c r="B490" i="5"/>
  <c r="T490" i="5"/>
  <c r="B491" i="5"/>
  <c r="T491" i="5" s="1"/>
  <c r="B492" i="5"/>
  <c r="T492" i="5" s="1"/>
  <c r="B493" i="5"/>
  <c r="T493" i="5" s="1"/>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0" i="5" s="1"/>
  <c r="C4" i="5"/>
  <c r="C435" i="5"/>
  <c r="C436" i="5"/>
  <c r="C437" i="5"/>
  <c r="V437" i="5" s="1"/>
  <c r="C438" i="5"/>
  <c r="C439" i="5"/>
  <c r="V439" i="5" s="1"/>
  <c r="C440" i="5"/>
  <c r="C441" i="5"/>
  <c r="C442" i="5"/>
  <c r="C443" i="5"/>
  <c r="C444" i="5"/>
  <c r="C445" i="5"/>
  <c r="C446" i="5"/>
  <c r="C447" i="5"/>
  <c r="C448" i="5"/>
  <c r="C449" i="5"/>
  <c r="C450" i="5"/>
  <c r="C451" i="5"/>
  <c r="C452" i="5"/>
  <c r="C453" i="5"/>
  <c r="V453" i="5" s="1"/>
  <c r="C454" i="5"/>
  <c r="C455" i="5"/>
  <c r="V455" i="5" s="1"/>
  <c r="C456" i="5"/>
  <c r="C457" i="5"/>
  <c r="C458" i="5"/>
  <c r="C459" i="5"/>
  <c r="C460" i="5"/>
  <c r="C461" i="5"/>
  <c r="C462" i="5"/>
  <c r="C463" i="5"/>
  <c r="C464" i="5"/>
  <c r="C465" i="5"/>
  <c r="C466" i="5"/>
  <c r="C467" i="5"/>
  <c r="C468" i="5"/>
  <c r="C469" i="5"/>
  <c r="V469" i="5" s="1"/>
  <c r="C470" i="5"/>
  <c r="C471" i="5"/>
  <c r="V471" i="5" s="1"/>
  <c r="C472" i="5"/>
  <c r="C473" i="5"/>
  <c r="C474" i="5"/>
  <c r="C475" i="5"/>
  <c r="C476" i="5"/>
  <c r="C477" i="5"/>
  <c r="C478" i="5"/>
  <c r="C479" i="5"/>
  <c r="C480" i="5"/>
  <c r="C481" i="5"/>
  <c r="C482" i="5"/>
  <c r="C483" i="5"/>
  <c r="C484" i="5"/>
  <c r="C485" i="5"/>
  <c r="V485" i="5" s="1"/>
  <c r="C486" i="5"/>
  <c r="C487" i="5"/>
  <c r="V487" i="5" s="1"/>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435" i="5"/>
  <c r="G435" i="5" s="1"/>
  <c r="V436" i="5"/>
  <c r="E436" i="5" s="1"/>
  <c r="X436" i="5" s="1"/>
  <c r="V438" i="5"/>
  <c r="E438" i="5"/>
  <c r="X438" i="5" s="1"/>
  <c r="V440" i="5"/>
  <c r="E440" i="5" s="1"/>
  <c r="X440" i="5" s="1"/>
  <c r="V441" i="5"/>
  <c r="E441" i="5" s="1"/>
  <c r="X441" i="5" s="1"/>
  <c r="V442" i="5"/>
  <c r="E442" i="5" s="1"/>
  <c r="X442" i="5" s="1"/>
  <c r="V443" i="5"/>
  <c r="E443" i="5" s="1"/>
  <c r="X443" i="5" s="1"/>
  <c r="V444" i="5"/>
  <c r="E444" i="5" s="1"/>
  <c r="X444" i="5" s="1"/>
  <c r="V445" i="5"/>
  <c r="E445" i="5" s="1"/>
  <c r="X445" i="5" s="1"/>
  <c r="V446" i="5"/>
  <c r="E446" i="5"/>
  <c r="X446" i="5" s="1"/>
  <c r="V447" i="5"/>
  <c r="E447" i="5"/>
  <c r="X447" i="5" s="1"/>
  <c r="V448" i="5"/>
  <c r="E448" i="5" s="1"/>
  <c r="X448" i="5" s="1"/>
  <c r="V449" i="5"/>
  <c r="E449" i="5" s="1"/>
  <c r="X449" i="5" s="1"/>
  <c r="V450" i="5"/>
  <c r="E450" i="5" s="1"/>
  <c r="X450" i="5" s="1"/>
  <c r="V451" i="5"/>
  <c r="G451" i="5" s="1"/>
  <c r="V452" i="5"/>
  <c r="E452" i="5" s="1"/>
  <c r="X452" i="5" s="1"/>
  <c r="V454" i="5"/>
  <c r="E454" i="5"/>
  <c r="X454" i="5" s="1"/>
  <c r="V456" i="5"/>
  <c r="E456" i="5" s="1"/>
  <c r="X456" i="5" s="1"/>
  <c r="V457" i="5"/>
  <c r="E457" i="5" s="1"/>
  <c r="X457" i="5" s="1"/>
  <c r="V458" i="5"/>
  <c r="E458" i="5" s="1"/>
  <c r="X458" i="5" s="1"/>
  <c r="V459" i="5"/>
  <c r="E459" i="5" s="1"/>
  <c r="X459" i="5" s="1"/>
  <c r="V460" i="5"/>
  <c r="E460" i="5" s="1"/>
  <c r="X460" i="5" s="1"/>
  <c r="V461" i="5"/>
  <c r="E461" i="5" s="1"/>
  <c r="X461" i="5" s="1"/>
  <c r="V462" i="5"/>
  <c r="E462" i="5"/>
  <c r="X462" i="5" s="1"/>
  <c r="V463" i="5"/>
  <c r="E463" i="5"/>
  <c r="X463" i="5" s="1"/>
  <c r="V464" i="5"/>
  <c r="E464" i="5" s="1"/>
  <c r="X464" i="5" s="1"/>
  <c r="V465" i="5"/>
  <c r="E465" i="5" s="1"/>
  <c r="X465" i="5" s="1"/>
  <c r="V466" i="5"/>
  <c r="E466" i="5" s="1"/>
  <c r="X466" i="5" s="1"/>
  <c r="V467" i="5"/>
  <c r="G467" i="5" s="1"/>
  <c r="V468" i="5"/>
  <c r="E468" i="5" s="1"/>
  <c r="X468" i="5" s="1"/>
  <c r="V470" i="5"/>
  <c r="E470" i="5"/>
  <c r="X470" i="5" s="1"/>
  <c r="V472" i="5"/>
  <c r="E472" i="5" s="1"/>
  <c r="X472" i="5" s="1"/>
  <c r="V473" i="5"/>
  <c r="E473" i="5" s="1"/>
  <c r="X473" i="5" s="1"/>
  <c r="V474" i="5"/>
  <c r="E474" i="5" s="1"/>
  <c r="X474" i="5" s="1"/>
  <c r="V475" i="5"/>
  <c r="E475" i="5" s="1"/>
  <c r="X475" i="5" s="1"/>
  <c r="V476" i="5"/>
  <c r="E476" i="5" s="1"/>
  <c r="X476" i="5" s="1"/>
  <c r="V477" i="5"/>
  <c r="E477" i="5" s="1"/>
  <c r="X477" i="5" s="1"/>
  <c r="V478" i="5"/>
  <c r="E478" i="5"/>
  <c r="X478" i="5" s="1"/>
  <c r="V479" i="5"/>
  <c r="E479" i="5"/>
  <c r="X479" i="5" s="1"/>
  <c r="V480" i="5"/>
  <c r="E480" i="5" s="1"/>
  <c r="X480" i="5" s="1"/>
  <c r="V481" i="5"/>
  <c r="E481" i="5" s="1"/>
  <c r="X481" i="5" s="1"/>
  <c r="V482" i="5"/>
  <c r="E482" i="5" s="1"/>
  <c r="X482" i="5" s="1"/>
  <c r="V483" i="5"/>
  <c r="G483" i="5" s="1"/>
  <c r="V484" i="5"/>
  <c r="E484" i="5" s="1"/>
  <c r="X484" i="5" s="1"/>
  <c r="V486" i="5"/>
  <c r="E486" i="5"/>
  <c r="X486" i="5" s="1"/>
  <c r="V488" i="5"/>
  <c r="E488" i="5" s="1"/>
  <c r="X488" i="5" s="1"/>
  <c r="V489" i="5"/>
  <c r="E489" i="5" s="1"/>
  <c r="X489" i="5" s="1"/>
  <c r="V490" i="5"/>
  <c r="E490" i="5" s="1"/>
  <c r="X490" i="5" s="1"/>
  <c r="V491" i="5"/>
  <c r="I491" i="5" s="1"/>
  <c r="V492" i="5"/>
  <c r="E492" i="5" s="1"/>
  <c r="X492" i="5" s="1"/>
  <c r="V493" i="5"/>
  <c r="E493" i="5" s="1"/>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438" i="5"/>
  <c r="G440" i="5"/>
  <c r="G441" i="5"/>
  <c r="G442" i="5"/>
  <c r="G444" i="5"/>
  <c r="G445" i="5"/>
  <c r="G446" i="5"/>
  <c r="G447" i="5"/>
  <c r="G448" i="5"/>
  <c r="G449" i="5"/>
  <c r="G450" i="5"/>
  <c r="G454" i="5"/>
  <c r="G456" i="5"/>
  <c r="G457" i="5"/>
  <c r="G458" i="5"/>
  <c r="G460" i="5"/>
  <c r="G461" i="5"/>
  <c r="G462" i="5"/>
  <c r="G463" i="5"/>
  <c r="G464" i="5"/>
  <c r="G465" i="5"/>
  <c r="G466" i="5"/>
  <c r="G470" i="5"/>
  <c r="G472" i="5"/>
  <c r="G473" i="5"/>
  <c r="G474" i="5"/>
  <c r="G476" i="5"/>
  <c r="G477" i="5"/>
  <c r="G478" i="5"/>
  <c r="G479" i="5"/>
  <c r="G480" i="5"/>
  <c r="G481" i="5"/>
  <c r="G482" i="5"/>
  <c r="G486" i="5"/>
  <c r="G488" i="5"/>
  <c r="G489" i="5"/>
  <c r="G490"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s="1"/>
  <c r="B55" i="6"/>
  <c r="G55" i="6" s="1"/>
  <c r="B54" i="6"/>
  <c r="G54" i="6" s="1"/>
  <c r="B17" i="6"/>
  <c r="B16" i="6"/>
  <c r="B15" i="6"/>
  <c r="B14" i="6"/>
  <c r="G14" i="6"/>
  <c r="H14" i="6"/>
  <c r="D14" i="6" s="1"/>
  <c r="H13" i="6"/>
  <c r="B12" i="6"/>
  <c r="G12" i="6" s="1"/>
  <c r="H12" i="6" s="1"/>
  <c r="B11" i="6"/>
  <c r="G11" i="6" s="1"/>
  <c r="H11" i="6" s="1"/>
  <c r="D11" i="6" s="1"/>
  <c r="G10" i="6"/>
  <c r="H10" i="6" s="1"/>
  <c r="D10" i="6" s="1"/>
  <c r="G9" i="6"/>
  <c r="H9" i="6"/>
  <c r="B8" i="6"/>
  <c r="G8" i="6" s="1"/>
  <c r="H8" i="6" s="1"/>
  <c r="D8" i="6" s="1"/>
  <c r="B7" i="6"/>
  <c r="G7" i="6" s="1"/>
  <c r="H7" i="6" s="1"/>
  <c r="B6" i="6"/>
  <c r="G6" i="6" s="1"/>
  <c r="H6" i="6" s="1"/>
  <c r="B5" i="6"/>
  <c r="F6" i="6"/>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J488" i="5"/>
  <c r="R482" i="5"/>
  <c r="H480" i="5"/>
  <c r="H457" i="5"/>
  <c r="F445" i="5"/>
  <c r="F444" i="5"/>
  <c r="R441" i="5"/>
  <c r="R440" i="5"/>
  <c r="B90" i="4"/>
  <c r="H67" i="4"/>
  <c r="P47" i="4"/>
  <c r="P46" i="4"/>
  <c r="P45" i="4"/>
  <c r="P44" i="4"/>
  <c r="P43" i="4"/>
  <c r="Q43" i="4" s="1"/>
  <c r="P41" i="4"/>
  <c r="B41" i="4" s="1"/>
  <c r="P40" i="4"/>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1079" i="5"/>
  <c r="AB1110" i="5"/>
  <c r="J1479" i="5"/>
  <c r="S1899" i="5"/>
  <c r="AB2480" i="5"/>
  <c r="H2499" i="5"/>
  <c r="S880" i="5"/>
  <c r="S899" i="5"/>
  <c r="AB903" i="5"/>
  <c r="S906" i="5"/>
  <c r="S925" i="5"/>
  <c r="S940" i="5"/>
  <c r="S1164" i="5"/>
  <c r="I1214" i="5"/>
  <c r="AB1649" i="5"/>
  <c r="S1835" i="5"/>
  <c r="AB1933" i="5"/>
  <c r="AB1987" i="5"/>
  <c r="H2202" i="5"/>
  <c r="AB2319" i="5"/>
  <c r="S2330" i="5"/>
  <c r="AB2418"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1058" i="5"/>
  <c r="H1882" i="5"/>
  <c r="AB2030" i="5"/>
  <c r="AB2395" i="5"/>
  <c r="I2210" i="5"/>
  <c r="AB838" i="5"/>
  <c r="AB983" i="5"/>
  <c r="AB1288" i="5"/>
  <c r="AB1455" i="5"/>
  <c r="J1551" i="5"/>
  <c r="AB2146" i="5"/>
  <c r="AB2089" i="5"/>
  <c r="AB473" i="5"/>
  <c r="AB666" i="5"/>
  <c r="J1230" i="5"/>
  <c r="AB1241" i="5"/>
  <c r="AB1531" i="5"/>
  <c r="AB1779" i="5"/>
  <c r="J2045" i="5"/>
  <c r="AB2053" i="5"/>
  <c r="AB2225" i="5"/>
  <c r="AB2229" i="5"/>
  <c r="AB2435" i="5"/>
  <c r="I802" i="5"/>
  <c r="F802" i="5"/>
  <c r="I940" i="5"/>
  <c r="H940" i="5"/>
  <c r="R780" i="5"/>
  <c r="I780" i="5"/>
  <c r="R630" i="5"/>
  <c r="R612" i="5"/>
  <c r="F612" i="5"/>
  <c r="H1165" i="5"/>
  <c r="F1165" i="5"/>
  <c r="F539" i="5"/>
  <c r="I539" i="5"/>
  <c r="J782"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463" i="5"/>
  <c r="F586" i="5"/>
  <c r="I714" i="5"/>
  <c r="J714" i="5"/>
  <c r="S738" i="5"/>
  <c r="H452" i="5"/>
  <c r="F452" i="5"/>
  <c r="S1497" i="5"/>
  <c r="AB1447" i="5"/>
  <c r="S1447" i="5"/>
  <c r="I479" i="5"/>
  <c r="H479" i="5"/>
  <c r="F574" i="5"/>
  <c r="S641" i="5"/>
  <c r="F468" i="5"/>
  <c r="R562" i="5"/>
  <c r="I1848" i="5"/>
  <c r="H1848" i="5"/>
  <c r="I461" i="5"/>
  <c r="F461" i="5"/>
  <c r="J552" i="5"/>
  <c r="H552" i="5"/>
  <c r="I507" i="5"/>
  <c r="F507"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451" i="5"/>
  <c r="F480" i="5"/>
  <c r="S711" i="5"/>
  <c r="S756" i="5"/>
  <c r="I786" i="5"/>
  <c r="S823" i="5"/>
  <c r="H840" i="5"/>
  <c r="F840" i="5"/>
  <c r="S859" i="5"/>
  <c r="AB869" i="5"/>
  <c r="F869" i="5"/>
  <c r="AB948" i="5"/>
  <c r="S948" i="5"/>
  <c r="F1011" i="5"/>
  <c r="AB567" i="5"/>
  <c r="R656" i="5"/>
  <c r="S690" i="5"/>
  <c r="R796" i="5"/>
  <c r="I796" i="5"/>
  <c r="F796"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444" i="5"/>
  <c r="I444" i="5"/>
  <c r="H444" i="5"/>
  <c r="I448" i="5"/>
  <c r="H448" i="5"/>
  <c r="F448" i="5"/>
  <c r="AB455" i="5"/>
  <c r="I457" i="5"/>
  <c r="R457" i="5"/>
  <c r="J457" i="5"/>
  <c r="F457" i="5"/>
  <c r="J492" i="5"/>
  <c r="H492" i="5"/>
  <c r="R492" i="5"/>
  <c r="J548" i="5"/>
  <c r="H548" i="5"/>
  <c r="F548" i="5"/>
  <c r="R693" i="5"/>
  <c r="J693" i="5"/>
  <c r="H693" i="5"/>
  <c r="R699" i="5"/>
  <c r="H699" i="5"/>
  <c r="R704" i="5"/>
  <c r="H704" i="5"/>
  <c r="R620" i="5"/>
  <c r="J620" i="5"/>
  <c r="F620" i="5"/>
  <c r="I445" i="5"/>
  <c r="R445" i="5"/>
  <c r="J445" i="5"/>
  <c r="H445" i="5"/>
  <c r="R516" i="5"/>
  <c r="H516" i="5"/>
  <c r="R532" i="5"/>
  <c r="H532" i="5"/>
  <c r="R660" i="5"/>
  <c r="F660" i="5"/>
  <c r="AB867" i="5"/>
  <c r="J867" i="5"/>
  <c r="S1003" i="5"/>
  <c r="AB1003" i="5"/>
  <c r="I449" i="5"/>
  <c r="R449" i="5"/>
  <c r="J449" i="5"/>
  <c r="H449" i="5"/>
  <c r="F449" i="5"/>
  <c r="AB471" i="5"/>
  <c r="AB477" i="5"/>
  <c r="AB529" i="5"/>
  <c r="R606" i="5"/>
  <c r="F606" i="5"/>
  <c r="J642" i="5"/>
  <c r="R642" i="5"/>
  <c r="F642" i="5"/>
  <c r="H844" i="5"/>
  <c r="J844" i="5"/>
  <c r="R436" i="5"/>
  <c r="I436" i="5"/>
  <c r="H436" i="5"/>
  <c r="I440" i="5"/>
  <c r="H440" i="5"/>
  <c r="F440" i="5"/>
  <c r="R456" i="5"/>
  <c r="I456" i="5"/>
  <c r="H456" i="5"/>
  <c r="R760" i="5"/>
  <c r="I760" i="5"/>
  <c r="F760" i="5"/>
  <c r="F436" i="5"/>
  <c r="F456" i="5"/>
  <c r="H511" i="5"/>
  <c r="H523" i="5"/>
  <c r="F523" i="5"/>
  <c r="R566" i="5"/>
  <c r="F566" i="5"/>
  <c r="J638" i="5"/>
  <c r="R638" i="5"/>
  <c r="F638" i="5"/>
  <c r="I726" i="5"/>
  <c r="F726" i="5"/>
  <c r="I742" i="5"/>
  <c r="F742"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439" i="5"/>
  <c r="AB440" i="5"/>
  <c r="AB447" i="5"/>
  <c r="AB448" i="5"/>
  <c r="R452" i="5"/>
  <c r="AB461"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H512" i="5"/>
  <c r="R512" i="5"/>
  <c r="F512" i="5"/>
  <c r="R598" i="5"/>
  <c r="F598" i="5"/>
  <c r="R618" i="5"/>
  <c r="R691" i="5"/>
  <c r="H691" i="5"/>
  <c r="H814" i="5"/>
  <c r="J828" i="5"/>
  <c r="H828" i="5"/>
  <c r="F828" i="5"/>
  <c r="S884" i="5"/>
  <c r="AB971" i="5"/>
  <c r="S971"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445" i="5"/>
  <c r="AB463" i="5"/>
  <c r="H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I470" i="5"/>
  <c r="H470" i="5"/>
  <c r="F470" i="5"/>
  <c r="R470" i="5"/>
  <c r="J470" i="5"/>
  <c r="I494" i="5"/>
  <c r="H494" i="5"/>
  <c r="R494" i="5"/>
  <c r="J494" i="5"/>
  <c r="F494" i="5"/>
  <c r="R499" i="5"/>
  <c r="J499" i="5"/>
  <c r="I499" i="5"/>
  <c r="H499" i="5"/>
  <c r="F499" i="5"/>
  <c r="R531" i="5"/>
  <c r="J531" i="5"/>
  <c r="I531" i="5"/>
  <c r="H531" i="5"/>
  <c r="F531" i="5"/>
  <c r="R459" i="5"/>
  <c r="F459" i="5"/>
  <c r="J459" i="5"/>
  <c r="I459" i="5"/>
  <c r="H459" i="5"/>
  <c r="I464" i="5"/>
  <c r="H464" i="5"/>
  <c r="F464" i="5"/>
  <c r="R464" i="5"/>
  <c r="J464" i="5"/>
  <c r="I478" i="5"/>
  <c r="H478" i="5"/>
  <c r="R478" i="5"/>
  <c r="J478" i="5"/>
  <c r="F478" i="5"/>
  <c r="R483" i="5"/>
  <c r="J483" i="5"/>
  <c r="I483" i="5"/>
  <c r="H483" i="5"/>
  <c r="F483" i="5"/>
  <c r="I510" i="5"/>
  <c r="H510" i="5"/>
  <c r="R510" i="5"/>
  <c r="J510" i="5"/>
  <c r="F510" i="5"/>
  <c r="I542" i="5"/>
  <c r="H542" i="5"/>
  <c r="R542" i="5"/>
  <c r="J542" i="5"/>
  <c r="F542" i="5"/>
  <c r="R515" i="5"/>
  <c r="J515" i="5"/>
  <c r="I515" i="5"/>
  <c r="H515" i="5"/>
  <c r="F515" i="5"/>
  <c r="I526" i="5"/>
  <c r="H526" i="5"/>
  <c r="R526" i="5"/>
  <c r="J526" i="5"/>
  <c r="F526" i="5"/>
  <c r="J436" i="5"/>
  <c r="J440" i="5"/>
  <c r="H443" i="5"/>
  <c r="J444" i="5"/>
  <c r="J448" i="5"/>
  <c r="H451" i="5"/>
  <c r="J452"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61" i="5"/>
  <c r="R479" i="5"/>
  <c r="J479" i="5"/>
  <c r="F488" i="5"/>
  <c r="R495" i="5"/>
  <c r="J495" i="5"/>
  <c r="H503" i="5"/>
  <c r="F504" i="5"/>
  <c r="R511" i="5"/>
  <c r="J511" i="5"/>
  <c r="H519" i="5"/>
  <c r="F520" i="5"/>
  <c r="R527" i="5"/>
  <c r="J527" i="5"/>
  <c r="H535" i="5"/>
  <c r="F536" i="5"/>
  <c r="R543" i="5"/>
  <c r="J543" i="5"/>
  <c r="H555" i="5"/>
  <c r="AB580" i="5"/>
  <c r="J586" i="5"/>
  <c r="I586" i="5"/>
  <c r="H586" i="5"/>
  <c r="R443" i="5"/>
  <c r="R451"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s="1"/>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437" i="5"/>
  <c r="S452" i="5"/>
  <c r="S548" i="5"/>
  <c r="S539" i="5"/>
  <c r="S560" i="5"/>
  <c r="S510" i="5"/>
  <c r="S449" i="5"/>
  <c r="S457" i="5"/>
  <c r="S436" i="5"/>
  <c r="S441" i="5"/>
  <c r="S572" i="5"/>
  <c r="S440" i="5"/>
  <c r="S568" i="5"/>
  <c r="S468" i="5"/>
  <c r="S543" i="5"/>
  <c r="S464" i="5"/>
  <c r="S552" i="5"/>
  <c r="S586" i="5"/>
  <c r="S479" i="5"/>
  <c r="S444" i="5"/>
  <c r="S584" i="5"/>
  <c r="S453" i="5"/>
  <c r="S448" i="5"/>
  <c r="S445"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S598" i="5"/>
  <c r="S532" i="5"/>
  <c r="B32" i="6"/>
  <c r="G32" i="6" s="1"/>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2397" i="5"/>
  <c r="J1233" i="5"/>
  <c r="F717" i="5"/>
  <c r="R775" i="5"/>
  <c r="H2317" i="5"/>
  <c r="F799" i="5"/>
  <c r="F775" i="5"/>
  <c r="F2363" i="5"/>
  <c r="H799" i="5"/>
  <c r="H775"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2293" i="5"/>
  <c r="R1693" i="5"/>
  <c r="H1724" i="5"/>
  <c r="R1680" i="5"/>
  <c r="H1224" i="5"/>
  <c r="I696" i="5"/>
  <c r="H696" i="5"/>
  <c r="H2289" i="5"/>
  <c r="I1724" i="5"/>
  <c r="H1325" i="5"/>
  <c r="R1224" i="5"/>
  <c r="I648"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F1859" i="5"/>
  <c r="R1086" i="5"/>
  <c r="I836" i="5"/>
  <c r="H596" i="5"/>
  <c r="J447" i="5"/>
  <c r="F2480" i="5"/>
  <c r="J2164" i="5"/>
  <c r="R1653" i="5"/>
  <c r="J1653" i="5"/>
  <c r="F1508" i="5"/>
  <c r="F1222" i="5"/>
  <c r="H1297" i="5"/>
  <c r="F836" i="5"/>
  <c r="R836"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J720" i="5"/>
  <c r="J2454" i="5"/>
  <c r="F2215" i="5"/>
  <c r="R2164" i="5"/>
  <c r="I2043" i="5"/>
  <c r="R1657" i="5"/>
  <c r="R1652" i="5"/>
  <c r="H1708" i="5"/>
  <c r="I942" i="5"/>
  <c r="H767" i="5"/>
  <c r="J680" i="5"/>
  <c r="H720" i="5"/>
  <c r="I680"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I730" i="5"/>
  <c r="J1842" i="5"/>
  <c r="H1696" i="5"/>
  <c r="J1086" i="5"/>
  <c r="I524" i="5"/>
  <c r="B30" i="6"/>
  <c r="G30" i="6" s="1"/>
  <c r="B41" i="6"/>
  <c r="G41" i="6" s="1"/>
  <c r="B31" i="6"/>
  <c r="G31" i="6" s="1"/>
  <c r="J2417" i="5"/>
  <c r="J2160" i="5"/>
  <c r="F1876" i="5"/>
  <c r="R1770" i="5"/>
  <c r="R1700" i="5"/>
  <c r="I1696" i="5"/>
  <c r="I1672" i="5"/>
  <c r="F1126" i="5"/>
  <c r="F875" i="5"/>
  <c r="R888" i="5"/>
  <c r="F783" i="5"/>
  <c r="R757" i="5"/>
  <c r="I588"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2409" i="5"/>
  <c r="H2301" i="5"/>
  <c r="H2100" i="5"/>
  <c r="J2011" i="5"/>
  <c r="R1936" i="5"/>
  <c r="H1801" i="5"/>
  <c r="H1867" i="5"/>
  <c r="I1664" i="5"/>
  <c r="H1712" i="5"/>
  <c r="F1494" i="5"/>
  <c r="J1494" i="5"/>
  <c r="I1003" i="5"/>
  <c r="H1352" i="5"/>
  <c r="R974" i="5"/>
  <c r="I1074" i="5"/>
  <c r="I875" i="5"/>
  <c r="J783" i="5"/>
  <c r="J749" i="5"/>
  <c r="I1801" i="5"/>
  <c r="J1664" i="5"/>
  <c r="I1712" i="5"/>
  <c r="J1352" i="5"/>
  <c r="I1292" i="5"/>
  <c r="R875" i="5"/>
  <c r="R738" i="5"/>
  <c r="I717" i="5"/>
  <c r="R718" i="5"/>
  <c r="F757" i="5"/>
  <c r="F1190" i="5"/>
  <c r="I983" i="5"/>
  <c r="J1292" i="5"/>
  <c r="F749" i="5"/>
  <c r="J717" i="5"/>
  <c r="H640" i="5"/>
  <c r="H588" i="5"/>
  <c r="R435"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I2289" i="5"/>
  <c r="J1435" i="5"/>
  <c r="I1435" i="5"/>
  <c r="H1435" i="5"/>
  <c r="R2405" i="5"/>
  <c r="H2386" i="5"/>
  <c r="J2180" i="5"/>
  <c r="J1952" i="5"/>
  <c r="J1786" i="5"/>
  <c r="J1304" i="5"/>
  <c r="F2381" i="5"/>
  <c r="J2386" i="5"/>
  <c r="R2180" i="5"/>
  <c r="H2160" i="5"/>
  <c r="F2100" i="5"/>
  <c r="R1952" i="5"/>
  <c r="H2035" i="5"/>
  <c r="F1867" i="5"/>
  <c r="R1786" i="5"/>
  <c r="R1131" i="5"/>
  <c r="R1304" i="5"/>
  <c r="I971" i="5"/>
  <c r="F1074" i="5"/>
  <c r="F971" i="5"/>
  <c r="I817" i="5"/>
  <c r="R2386" i="5"/>
  <c r="I2160" i="5"/>
  <c r="I2035" i="5"/>
  <c r="I1471" i="5"/>
  <c r="R1471" i="5"/>
  <c r="R971" i="5"/>
  <c r="H1145" i="5"/>
  <c r="H971" i="5"/>
  <c r="J817" i="5"/>
  <c r="R817" i="5"/>
  <c r="R1055" i="5"/>
  <c r="I891" i="5"/>
  <c r="H867" i="5"/>
  <c r="R712"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I2215" i="5"/>
  <c r="J2215" i="5"/>
  <c r="J1198" i="5"/>
  <c r="R1198" i="5"/>
  <c r="I1198" i="5"/>
  <c r="H1198" i="5"/>
  <c r="F987" i="5"/>
  <c r="H851" i="5"/>
  <c r="F851" i="5"/>
  <c r="R1107" i="5"/>
  <c r="F931" i="5"/>
  <c r="I931" i="5"/>
  <c r="I1138" i="5"/>
  <c r="R867" i="5"/>
  <c r="I712" i="5"/>
  <c r="H710" i="5"/>
  <c r="H1526" i="5"/>
  <c r="R1526" i="5"/>
  <c r="F580" i="5"/>
  <c r="H836" i="5"/>
  <c r="J836" i="5"/>
  <c r="R1158" i="5"/>
  <c r="J1158" i="5"/>
  <c r="I1158" i="5"/>
  <c r="R931" i="5"/>
  <c r="R1138" i="5"/>
  <c r="I679" i="5"/>
  <c r="F2265" i="5"/>
  <c r="I2199" i="5"/>
  <c r="R2199" i="5"/>
  <c r="J2199" i="5"/>
  <c r="H1051" i="5"/>
  <c r="R578" i="5"/>
  <c r="F578" i="5"/>
  <c r="J1761" i="5"/>
  <c r="I1510"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F915" i="5"/>
  <c r="H712"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717" i="5"/>
  <c r="H717"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752" i="5"/>
  <c r="F752" i="5"/>
  <c r="R602" i="5"/>
  <c r="F602"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F26" i="6"/>
  <c r="F51" i="6" s="1"/>
  <c r="B52" i="6"/>
  <c r="G52" i="6" s="1"/>
  <c r="B37" i="6"/>
  <c r="G37" i="6" s="1"/>
  <c r="B42" i="6"/>
  <c r="G42" i="6"/>
  <c r="B40" i="6"/>
  <c r="G40" i="6" s="1"/>
  <c r="B50" i="6"/>
  <c r="G50" i="6" s="1"/>
  <c r="B25" i="6"/>
  <c r="G25" i="6"/>
  <c r="B35" i="6"/>
  <c r="G35" i="6" s="1"/>
  <c r="B39" i="6"/>
  <c r="G39" i="6" s="1"/>
  <c r="F24" i="6"/>
  <c r="F65" i="6" s="1"/>
  <c r="B44" i="6"/>
  <c r="G44" i="6" s="1"/>
  <c r="B49" i="6"/>
  <c r="G49" i="6"/>
  <c r="B34" i="6"/>
  <c r="G34" i="6" s="1"/>
  <c r="B29" i="6"/>
  <c r="G29" i="6"/>
  <c r="B24" i="6"/>
  <c r="G24" i="6" s="1"/>
  <c r="G19" i="6"/>
  <c r="H19" i="6" s="1"/>
  <c r="F2426" i="5"/>
  <c r="R2426" i="5"/>
  <c r="J2426" i="5"/>
  <c r="I2426" i="5"/>
  <c r="H2426" i="5"/>
  <c r="D5" i="6"/>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541" i="5"/>
  <c r="R541" i="5"/>
  <c r="J541" i="5"/>
  <c r="I541" i="5"/>
  <c r="H541" i="5"/>
  <c r="F509" i="5"/>
  <c r="R509" i="5"/>
  <c r="J509" i="5"/>
  <c r="I509" i="5"/>
  <c r="H509" i="5"/>
  <c r="I466" i="5"/>
  <c r="H466" i="5"/>
  <c r="R466" i="5"/>
  <c r="J466" i="5"/>
  <c r="F466" i="5"/>
  <c r="B46" i="6"/>
  <c r="G46" i="6" s="1"/>
  <c r="B26" i="6"/>
  <c r="G26" i="6" s="1"/>
  <c r="G21" i="6"/>
  <c r="H21" i="6" s="1"/>
  <c r="D21" i="6" s="1"/>
  <c r="B36" i="6"/>
  <c r="G36" i="6" s="1"/>
  <c r="G20" i="6"/>
  <c r="H20" i="6" s="1"/>
  <c r="B45" i="6"/>
  <c r="G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H553" i="5"/>
  <c r="F553" i="5"/>
  <c r="R553" i="5"/>
  <c r="J553" i="5"/>
  <c r="I553" i="5"/>
  <c r="R454" i="5"/>
  <c r="J454" i="5"/>
  <c r="I454" i="5"/>
  <c r="H454" i="5"/>
  <c r="F454" i="5"/>
  <c r="R446" i="5"/>
  <c r="J446" i="5"/>
  <c r="I446" i="5"/>
  <c r="H446" i="5"/>
  <c r="F446" i="5"/>
  <c r="R438" i="5"/>
  <c r="J438" i="5"/>
  <c r="I438" i="5"/>
  <c r="H438" i="5"/>
  <c r="F438" i="5"/>
  <c r="F34"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542" i="5"/>
  <c r="S482" i="5"/>
  <c r="S546" i="5"/>
  <c r="S563" i="5"/>
  <c r="S459" i="5"/>
  <c r="S499" i="5"/>
  <c r="S455" i="5"/>
  <c r="S495" i="5"/>
  <c r="S508" i="5"/>
  <c r="S523" i="5"/>
  <c r="S535" i="5"/>
  <c r="S476" i="5"/>
  <c r="S492" i="5"/>
  <c r="S456" i="5"/>
  <c r="S504" i="5"/>
  <c r="S483" i="5"/>
  <c r="S488" i="5"/>
  <c r="S590" i="5"/>
  <c r="S530" i="5"/>
  <c r="S480" i="5"/>
  <c r="S531" i="5"/>
  <c r="S528" i="5"/>
  <c r="S516" i="5"/>
  <c r="S594" i="5"/>
  <c r="S507" i="5"/>
  <c r="S451" i="5"/>
  <c r="S582" i="5"/>
  <c r="S500" i="5"/>
  <c r="S512" i="5"/>
  <c r="S503" i="5"/>
  <c r="S478" i="5"/>
  <c r="S514" i="5"/>
  <c r="S558" i="5"/>
  <c r="S559" i="5"/>
  <c r="S487" i="5"/>
  <c r="S551" i="5"/>
  <c r="S519" i="5"/>
  <c r="S547" i="5"/>
  <c r="S544" i="5"/>
  <c r="S526" i="5"/>
  <c r="S540" i="5"/>
  <c r="S520" i="5"/>
  <c r="S550" i="5"/>
  <c r="S536" i="5"/>
  <c r="S498" i="5"/>
  <c r="S484" i="5"/>
  <c r="S471" i="5"/>
  <c r="S515" i="5"/>
  <c r="S555" i="5"/>
  <c r="S570" i="5"/>
  <c r="S527" i="5"/>
  <c r="S597" i="5"/>
  <c r="S599" i="5"/>
  <c r="S611" i="5"/>
  <c r="S601" i="5"/>
  <c r="S600" i="5"/>
  <c r="S533" i="5"/>
  <c r="S602" i="5"/>
  <c r="S603" i="5"/>
  <c r="S605" i="5"/>
  <c r="S607" i="5"/>
  <c r="S443" i="5"/>
  <c r="S589" i="5"/>
  <c r="S521" i="5"/>
  <c r="S472" i="5"/>
  <c r="S596" i="5"/>
  <c r="S496" i="5"/>
  <c r="S591" i="5"/>
  <c r="S439" i="5"/>
  <c r="S569" i="5"/>
  <c r="S553" i="5"/>
  <c r="S525" i="5"/>
  <c r="S469" i="5"/>
  <c r="S562" i="5"/>
  <c r="S463" i="5"/>
  <c r="S477" i="5"/>
  <c r="S571" i="5"/>
  <c r="S579" i="5"/>
  <c r="S473" i="5"/>
  <c r="S576" i="5"/>
  <c r="S608" i="5"/>
  <c r="S465" i="5"/>
  <c r="S493" i="5"/>
  <c r="S467" i="5"/>
  <c r="S517" i="5"/>
  <c r="S475" i="5"/>
  <c r="S529" i="5"/>
  <c r="S458" i="5"/>
  <c r="S534" i="5"/>
  <c r="S587" i="5"/>
  <c r="S554" i="5"/>
  <c r="S509" i="5"/>
  <c r="S522" i="5"/>
  <c r="S565" i="5"/>
  <c r="S447" i="5"/>
  <c r="S481" i="5"/>
  <c r="S592" i="5"/>
  <c r="S438" i="5"/>
  <c r="S545" i="5"/>
  <c r="S450" i="5"/>
  <c r="S442" i="5"/>
  <c r="S435" i="5"/>
  <c r="S462" i="5"/>
  <c r="S502" i="5"/>
  <c r="S538" i="5"/>
  <c r="S486" i="5"/>
  <c r="S567" i="5"/>
  <c r="S578" i="5"/>
  <c r="S454" i="5"/>
  <c r="S595" i="5"/>
  <c r="S490" i="5"/>
  <c r="S513" i="5"/>
  <c r="S557" i="5"/>
  <c r="S556" i="5"/>
  <c r="S549" i="5"/>
  <c r="S581" i="5"/>
  <c r="S580" i="5"/>
  <c r="S446" i="5"/>
  <c r="S537" i="5"/>
  <c r="S485" i="5"/>
  <c r="S541" i="5"/>
  <c r="S573" i="5"/>
  <c r="S501" i="5"/>
  <c r="S460" i="5"/>
  <c r="S561" i="5"/>
  <c r="S574" i="5"/>
  <c r="S505" i="5"/>
  <c r="S577" i="5"/>
  <c r="S466" i="5"/>
  <c r="S518" i="5"/>
  <c r="S524" i="5"/>
  <c r="S506" i="5"/>
  <c r="S609" i="5"/>
  <c r="S575" i="5"/>
  <c r="S497" i="5"/>
  <c r="S474" i="5"/>
  <c r="S585" i="5"/>
  <c r="S583" i="5"/>
  <c r="S588" i="5"/>
  <c r="S489" i="5"/>
  <c r="S593" i="5"/>
  <c r="S23" i="5"/>
  <c r="S16" i="5"/>
  <c r="S30" i="5"/>
  <c r="S49" i="5"/>
  <c r="S100" i="5"/>
  <c r="S47" i="5"/>
  <c r="S61" i="5"/>
  <c r="S71" i="5"/>
  <c r="S90" i="5"/>
  <c r="S91" i="5"/>
  <c r="S93" i="5"/>
  <c r="S88" i="5"/>
  <c r="S57" i="5"/>
  <c r="S104" i="5"/>
  <c r="S73" i="5"/>
  <c r="S75" i="5"/>
  <c r="S94" i="5"/>
  <c r="S67" i="5"/>
  <c r="S108" i="5"/>
  <c r="S38" i="5"/>
  <c r="S74" i="5"/>
  <c r="S106" i="5"/>
  <c r="S17" i="5"/>
  <c r="S64" i="5"/>
  <c r="S36" i="5"/>
  <c r="S48" i="5"/>
  <c r="S68" i="5"/>
  <c r="S31" i="5"/>
  <c r="S77" i="5"/>
  <c r="S78" i="5"/>
  <c r="S18" i="5"/>
  <c r="S111" i="5"/>
  <c r="S29" i="5"/>
  <c r="S40" i="5"/>
  <c r="S56" i="5"/>
  <c r="S52" i="5"/>
  <c r="G64" i="6" a="1"/>
  <c r="S51" i="5"/>
  <c r="S55" i="5"/>
  <c r="S98" i="5"/>
  <c r="S86" i="5"/>
  <c r="S59" i="5"/>
  <c r="S34" i="5"/>
  <c r="S37" i="5"/>
  <c r="S53" i="5"/>
  <c r="S60" i="5"/>
  <c r="S105" i="5"/>
  <c r="S58" i="5"/>
  <c r="S70" i="5"/>
  <c r="S87" i="5"/>
  <c r="S28" i="5"/>
  <c r="S32" i="5"/>
  <c r="S45" i="5"/>
  <c r="S35" i="5"/>
  <c r="S92" i="5"/>
  <c r="S110" i="5"/>
  <c r="S39" i="5"/>
  <c r="S50" i="5"/>
  <c r="S107" i="5"/>
  <c r="S62" i="5"/>
  <c r="S54" i="5"/>
  <c r="S69" i="5"/>
  <c r="S42" i="5"/>
  <c r="S97" i="5"/>
  <c r="S89" i="5"/>
  <c r="S41" i="5"/>
  <c r="S95" i="5"/>
  <c r="S109" i="5"/>
  <c r="S76" i="5"/>
  <c r="S80" i="5"/>
  <c r="S33" i="5"/>
  <c r="S79" i="5"/>
  <c r="S85" i="5"/>
  <c r="S82" i="5"/>
  <c r="S101" i="5"/>
  <c r="S43" i="5"/>
  <c r="S63" i="5"/>
  <c r="S15" i="5"/>
  <c r="S84" i="5"/>
  <c r="S83" i="5"/>
  <c r="S72" i="5"/>
  <c r="S66" i="5"/>
  <c r="S96" i="5"/>
  <c r="S65" i="5"/>
  <c r="S113" i="5"/>
  <c r="S14" i="5"/>
  <c r="S81" i="5"/>
  <c r="S99" i="5"/>
  <c r="S46" i="5"/>
  <c r="S44" i="5"/>
  <c r="E487" i="5" l="1"/>
  <c r="X487" i="5" s="1"/>
  <c r="R487" i="5"/>
  <c r="I487" i="5"/>
  <c r="J487" i="5"/>
  <c r="F487" i="5"/>
  <c r="H487" i="5"/>
  <c r="E471" i="5"/>
  <c r="X471" i="5" s="1"/>
  <c r="R471" i="5"/>
  <c r="J471" i="5"/>
  <c r="I471" i="5"/>
  <c r="H471" i="5"/>
  <c r="F471" i="5"/>
  <c r="I455" i="5"/>
  <c r="E455" i="5"/>
  <c r="X455" i="5" s="1"/>
  <c r="R455" i="5"/>
  <c r="F455" i="5"/>
  <c r="J455" i="5"/>
  <c r="H455" i="5"/>
  <c r="E439" i="5"/>
  <c r="X439" i="5" s="1"/>
  <c r="R439" i="5"/>
  <c r="I439" i="5"/>
  <c r="F439" i="5"/>
  <c r="J439" i="5"/>
  <c r="H439" i="5"/>
  <c r="E485" i="5"/>
  <c r="X485" i="5" s="1"/>
  <c r="F485" i="5"/>
  <c r="R485" i="5"/>
  <c r="H485" i="5"/>
  <c r="I485" i="5"/>
  <c r="J485" i="5"/>
  <c r="I469" i="5"/>
  <c r="E469" i="5"/>
  <c r="X469" i="5" s="1"/>
  <c r="F469" i="5"/>
  <c r="R469" i="5"/>
  <c r="J469" i="5"/>
  <c r="H469" i="5"/>
  <c r="R453" i="5"/>
  <c r="J453" i="5"/>
  <c r="E453" i="5"/>
  <c r="X453" i="5" s="1"/>
  <c r="H453" i="5"/>
  <c r="F453" i="5"/>
  <c r="I453" i="5"/>
  <c r="F437" i="5"/>
  <c r="E437" i="5"/>
  <c r="X437" i="5" s="1"/>
  <c r="I437" i="5"/>
  <c r="R437" i="5"/>
  <c r="J437" i="5"/>
  <c r="H437" i="5"/>
  <c r="F451" i="5"/>
  <c r="G491" i="5"/>
  <c r="G475" i="5"/>
  <c r="G459" i="5"/>
  <c r="G443" i="5"/>
  <c r="E491" i="5"/>
  <c r="X491" i="5" s="1"/>
  <c r="E483" i="5"/>
  <c r="X483" i="5" s="1"/>
  <c r="E467" i="5"/>
  <c r="X467" i="5" s="1"/>
  <c r="E451" i="5"/>
  <c r="X451" i="5" s="1"/>
  <c r="E435" i="5"/>
  <c r="X435" i="5" s="1"/>
  <c r="AB453" i="5"/>
  <c r="AB469" i="5"/>
  <c r="R476" i="5"/>
  <c r="G487" i="5"/>
  <c r="G471" i="5"/>
  <c r="G455" i="5"/>
  <c r="G439" i="5"/>
  <c r="G485" i="5"/>
  <c r="G469" i="5"/>
  <c r="G453" i="5"/>
  <c r="G437" i="5"/>
  <c r="F491" i="5"/>
  <c r="R484" i="5"/>
  <c r="G484" i="5"/>
  <c r="G468" i="5"/>
  <c r="G452" i="5"/>
  <c r="G436" i="5"/>
  <c r="AB437" i="5"/>
  <c r="B34" i="4"/>
  <c r="A21" i="6" s="1"/>
  <c r="B21" i="5"/>
  <c r="B13" i="5"/>
  <c r="C26" i="5"/>
  <c r="C10" i="5"/>
  <c r="C25" i="5"/>
  <c r="C9" i="5"/>
  <c r="B5" i="5"/>
  <c r="B25" i="5"/>
  <c r="B9" i="5"/>
  <c r="B8" i="5"/>
  <c r="C22" i="5"/>
  <c r="C8" i="5"/>
  <c r="C21" i="5"/>
  <c r="B7" i="5"/>
  <c r="C20" i="5"/>
  <c r="C19" i="5"/>
  <c r="C7" i="5"/>
  <c r="B22" i="5"/>
  <c r="B6" i="5"/>
  <c r="C6" i="5"/>
  <c r="B20" i="5"/>
  <c r="B12" i="5"/>
  <c r="C13" i="5"/>
  <c r="B27" i="5"/>
  <c r="B19" i="5"/>
  <c r="B11" i="5"/>
  <c r="C12" i="5"/>
  <c r="C27" i="5"/>
  <c r="C11" i="5"/>
  <c r="C5" i="5"/>
  <c r="B26" i="5"/>
  <c r="B32" i="4"/>
  <c r="A19" i="6" s="1"/>
  <c r="C20" i="6"/>
  <c r="B56" i="4"/>
  <c r="A39" i="6" s="1"/>
  <c r="B51" i="4"/>
  <c r="A35" i="6" s="1"/>
  <c r="H51" i="6"/>
  <c r="D51" i="6" s="1"/>
  <c r="H34" i="6"/>
  <c r="D34" i="6" s="1"/>
  <c r="C2" i="6"/>
  <c r="B2" i="6"/>
  <c r="D19" i="6"/>
  <c r="K65" i="6"/>
  <c r="F39" i="6"/>
  <c r="H39" i="6" s="1"/>
  <c r="D39" i="6" s="1"/>
  <c r="A25" i="6"/>
  <c r="F44" i="6"/>
  <c r="H44" i="6" s="1"/>
  <c r="H24" i="6"/>
  <c r="D24" i="6" s="1"/>
  <c r="F41" i="6"/>
  <c r="H41" i="6" s="1"/>
  <c r="D41" i="6" s="1"/>
  <c r="B63" i="4"/>
  <c r="A45" i="6" s="1"/>
  <c r="F36" i="6"/>
  <c r="H36" i="6" s="1"/>
  <c r="F29" i="6"/>
  <c r="H29" i="6" s="1"/>
  <c r="D29" i="6" s="1"/>
  <c r="B69" i="4"/>
  <c r="A50" i="6" s="1"/>
  <c r="F49" i="6"/>
  <c r="H26" i="6"/>
  <c r="C26" i="6" s="1"/>
  <c r="H49" i="6"/>
  <c r="D49" i="6" s="1"/>
  <c r="C16" i="6"/>
  <c r="K67" i="6"/>
  <c r="D16" i="6"/>
  <c r="F42" i="6"/>
  <c r="H42" i="6" s="1"/>
  <c r="F32" i="6"/>
  <c r="H32" i="6" s="1"/>
  <c r="H27" i="6"/>
  <c r="F68" i="6"/>
  <c r="F52" i="6"/>
  <c r="H52" i="6" s="1"/>
  <c r="F47" i="6"/>
  <c r="H47" i="6" s="1"/>
  <c r="D47" i="6" s="1"/>
  <c r="F37" i="6"/>
  <c r="H37" i="6" s="1"/>
  <c r="D37" i="6" s="1"/>
  <c r="K68" i="6"/>
  <c r="D17" i="6"/>
  <c r="B83" i="4"/>
  <c r="A59" i="6" s="1"/>
  <c r="B43" i="4"/>
  <c r="A28" i="6" s="1"/>
  <c r="B85" i="4"/>
  <c r="A60" i="6" s="1"/>
  <c r="B87" i="4"/>
  <c r="A62" i="6" s="1"/>
  <c r="B75" i="4"/>
  <c r="A54" i="6" s="1"/>
  <c r="B81" i="4"/>
  <c r="A58" i="6" s="1"/>
  <c r="B55" i="4"/>
  <c r="A38" i="6" s="1"/>
  <c r="B89" i="4"/>
  <c r="A63" i="6" s="1"/>
  <c r="B77" i="4"/>
  <c r="A55" i="6" s="1"/>
  <c r="B79" i="4"/>
  <c r="A57" i="6" s="1"/>
  <c r="B31" i="4"/>
  <c r="A18" i="6" s="1"/>
  <c r="B67" i="4"/>
  <c r="A48" i="6" s="1"/>
  <c r="B37" i="4"/>
  <c r="A23" i="6" s="1"/>
  <c r="B61" i="4"/>
  <c r="A43" i="6" s="1"/>
  <c r="B49" i="4"/>
  <c r="A33" i="6" s="1"/>
  <c r="F30" i="6"/>
  <c r="H30" i="6" s="1"/>
  <c r="H25" i="6"/>
  <c r="D25" i="6" s="1"/>
  <c r="F35" i="6"/>
  <c r="H35" i="6" s="1"/>
  <c r="F54" i="6"/>
  <c r="F40" i="6"/>
  <c r="H40" i="6" s="1"/>
  <c r="D40" i="6" s="1"/>
  <c r="F45" i="6"/>
  <c r="H45" i="6" s="1"/>
  <c r="D45" i="6" s="1"/>
  <c r="F50" i="6"/>
  <c r="H50" i="6" s="1"/>
  <c r="F66" i="6"/>
  <c r="A27" i="6"/>
  <c r="B53" i="4"/>
  <c r="A37" i="6" s="1"/>
  <c r="B65" i="4"/>
  <c r="A47" i="6" s="1"/>
  <c r="B59" i="4"/>
  <c r="A42" i="6" s="1"/>
  <c r="B71" i="4"/>
  <c r="A52" i="6" s="1"/>
  <c r="D15" i="6"/>
  <c r="K66" i="6"/>
  <c r="C21" i="6"/>
  <c r="C37" i="6"/>
  <c r="C19" i="6"/>
  <c r="F46" i="6"/>
  <c r="H46" i="6" s="1"/>
  <c r="D46" i="6" s="1"/>
  <c r="C14" i="6"/>
  <c r="C47" i="6"/>
  <c r="C17" i="6"/>
  <c r="F31" i="6"/>
  <c r="H31" i="6" s="1"/>
  <c r="D31" i="6" s="1"/>
  <c r="F67" i="6"/>
  <c r="C39" i="6"/>
  <c r="C15" i="6"/>
  <c r="C51" i="6"/>
  <c r="C24" i="6"/>
  <c r="D20" i="6"/>
  <c r="C49" i="6"/>
  <c r="C34" i="6"/>
  <c r="C22" i="6"/>
  <c r="C41" i="6"/>
  <c r="C29" i="6"/>
  <c r="C12" i="6"/>
  <c r="D12" i="6"/>
  <c r="D7" i="6"/>
  <c r="C7" i="6"/>
  <c r="C10" i="6"/>
  <c r="C9" i="6"/>
  <c r="C11" i="6"/>
  <c r="C8" i="6"/>
  <c r="D55" i="4"/>
  <c r="D67" i="4"/>
  <c r="D49" i="4"/>
  <c r="D43" i="4"/>
  <c r="D37" i="4"/>
  <c r="D74" i="4"/>
  <c r="D6" i="6"/>
  <c r="C6" i="6"/>
  <c r="B70" i="4"/>
  <c r="A51" i="6" s="1"/>
  <c r="A26" i="6"/>
  <c r="B64" i="4"/>
  <c r="A46" i="6" s="1"/>
  <c r="B58" i="4"/>
  <c r="A41" i="6" s="1"/>
  <c r="B50" i="4"/>
  <c r="A34" i="6" s="1"/>
  <c r="B35" i="4"/>
  <c r="A22" i="6" s="1"/>
  <c r="B62" i="4"/>
  <c r="A44" i="6" s="1"/>
  <c r="B68" i="4"/>
  <c r="A49" i="6" s="1"/>
  <c r="G55" i="4"/>
  <c r="G31" i="4"/>
  <c r="C4" i="6"/>
  <c r="D4" i="6"/>
  <c r="G74" i="4"/>
  <c r="G67" i="4"/>
  <c r="G37" i="4"/>
  <c r="G43" i="4"/>
  <c r="G49" i="4"/>
  <c r="G64" i="6"/>
  <c r="B33" i="4"/>
  <c r="A20" i="6" s="1"/>
  <c r="D31" i="4"/>
  <c r="T94" i="5"/>
  <c r="T14" i="5"/>
  <c r="T18" i="5"/>
  <c r="T113" i="5"/>
  <c r="T67" i="5"/>
  <c r="T83" i="5"/>
  <c r="T31" i="5"/>
  <c r="T68" i="5"/>
  <c r="T75" i="5"/>
  <c r="T35" i="5"/>
  <c r="T72" i="5"/>
  <c r="T107" i="5"/>
  <c r="T81" i="5"/>
  <c r="T101" i="5"/>
  <c r="T76" i="5"/>
  <c r="T47" i="5"/>
  <c r="T46" i="5"/>
  <c r="T80" i="5"/>
  <c r="T105" i="5"/>
  <c r="T52" i="5"/>
  <c r="T109" i="5"/>
  <c r="T106" i="5"/>
  <c r="T44" i="5"/>
  <c r="T62" i="5"/>
  <c r="T51" i="5"/>
  <c r="T60" i="5"/>
  <c r="T95" i="5"/>
  <c r="T17" i="5"/>
  <c r="T108" i="5"/>
  <c r="T36" i="5"/>
  <c r="T42" i="5"/>
  <c r="T86" i="5"/>
  <c r="T53" i="5"/>
  <c r="T88" i="5"/>
  <c r="T74" i="5"/>
  <c r="T58" i="5"/>
  <c r="T15" i="5"/>
  <c r="T97" i="5"/>
  <c r="T93" i="5"/>
  <c r="T29" i="5"/>
  <c r="T33" i="5"/>
  <c r="T37" i="5"/>
  <c r="T96" i="5"/>
  <c r="T32" i="5"/>
  <c r="T79" i="5"/>
  <c r="T84" i="5"/>
  <c r="T110" i="5"/>
  <c r="T99" i="5"/>
  <c r="T71" i="5"/>
  <c r="T41" i="5"/>
  <c r="T54" i="5"/>
  <c r="T34" i="5"/>
  <c r="T38" i="5"/>
  <c r="T78" i="5"/>
  <c r="T40" i="5"/>
  <c r="T82" i="5"/>
  <c r="T89" i="5"/>
  <c r="T63" i="5"/>
  <c r="T64" i="5"/>
  <c r="T87" i="5"/>
  <c r="T98" i="5"/>
  <c r="T48" i="5"/>
  <c r="T70" i="5"/>
  <c r="T50" i="5"/>
  <c r="T85" i="5"/>
  <c r="T43" i="5"/>
  <c r="T16" i="5"/>
  <c r="T111" i="5"/>
  <c r="T45" i="5"/>
  <c r="T59" i="5"/>
  <c r="T65" i="5"/>
  <c r="T39" i="5"/>
  <c r="T23" i="5"/>
  <c r="T61" i="5"/>
  <c r="T90" i="5"/>
  <c r="T91" i="5"/>
  <c r="T49" i="5"/>
  <c r="T55" i="5"/>
  <c r="T66" i="5"/>
  <c r="T69" i="5"/>
  <c r="T100" i="5"/>
  <c r="T92" i="5"/>
  <c r="T77" i="5"/>
  <c r="T28" i="5"/>
  <c r="T73" i="5"/>
  <c r="T30" i="5"/>
  <c r="T57" i="5"/>
  <c r="T56" i="5"/>
  <c r="T104" i="5"/>
  <c r="V10" i="5" l="1"/>
  <c r="G10" i="5" s="1"/>
  <c r="AB10" i="5"/>
  <c r="V27" i="5"/>
  <c r="G27" i="5" s="1"/>
  <c r="V22" i="5"/>
  <c r="G22" i="5" s="1"/>
  <c r="V20" i="5"/>
  <c r="G20" i="5" s="1"/>
  <c r="V8" i="5"/>
  <c r="G8" i="5" s="1"/>
  <c r="V5" i="5"/>
  <c r="G5" i="5" s="1"/>
  <c r="F69" i="6"/>
  <c r="C69" i="6" s="1"/>
  <c r="V11" i="5"/>
  <c r="G11" i="5" s="1"/>
  <c r="AB26" i="5"/>
  <c r="V26" i="5"/>
  <c r="AB11" i="5"/>
  <c r="V13" i="5"/>
  <c r="G13" i="5" s="1"/>
  <c r="AB13" i="5"/>
  <c r="AB12" i="5"/>
  <c r="AB20" i="5"/>
  <c r="V7" i="5"/>
  <c r="G7" i="5" s="1"/>
  <c r="AB27" i="5"/>
  <c r="V12" i="5"/>
  <c r="G12" i="5" s="1"/>
  <c r="V6" i="5"/>
  <c r="E6" i="5" s="1"/>
  <c r="AB9" i="5"/>
  <c r="AB5" i="5"/>
  <c r="V9" i="5"/>
  <c r="G9" i="5" s="1"/>
  <c r="AB19" i="5"/>
  <c r="AB6" i="5"/>
  <c r="V19" i="5"/>
  <c r="G19" i="5" s="1"/>
  <c r="AB7" i="5"/>
  <c r="V21" i="5"/>
  <c r="G21" i="5" s="1"/>
  <c r="AB21" i="5"/>
  <c r="AB8" i="5"/>
  <c r="AB22" i="5"/>
  <c r="AB25" i="5"/>
  <c r="V25" i="5"/>
  <c r="G25" i="5" s="1"/>
  <c r="C45" i="6"/>
  <c r="D26" i="6"/>
  <c r="D44" i="6"/>
  <c r="C44" i="6"/>
  <c r="D36" i="6"/>
  <c r="C36" i="6"/>
  <c r="C31" i="6"/>
  <c r="C40" i="6"/>
  <c r="C35" i="6"/>
  <c r="D35" i="6"/>
  <c r="C30" i="6"/>
  <c r="D30" i="6"/>
  <c r="C46" i="6"/>
  <c r="D52" i="6"/>
  <c r="C52" i="6"/>
  <c r="C27" i="6"/>
  <c r="D27" i="6"/>
  <c r="C25" i="6"/>
  <c r="D32" i="6"/>
  <c r="C32" i="6"/>
  <c r="D50" i="6"/>
  <c r="C50" i="6"/>
  <c r="C42" i="6"/>
  <c r="D42" i="6"/>
  <c r="F59" i="6"/>
  <c r="H59" i="6" s="1"/>
  <c r="F55" i="6"/>
  <c r="F57" i="6"/>
  <c r="H57" i="6" s="1"/>
  <c r="H54" i="6"/>
  <c r="F62" i="6"/>
  <c r="H62" i="6" s="1"/>
  <c r="F58" i="6"/>
  <c r="H58" i="6" s="1"/>
  <c r="F60" i="6"/>
  <c r="H60" i="6" s="1"/>
  <c r="F63" i="6"/>
  <c r="H63" i="6" s="1"/>
  <c r="H64" i="6"/>
  <c r="B64" i="6"/>
  <c r="R10" i="5" l="1"/>
  <c r="J10" i="5"/>
  <c r="H10" i="5"/>
  <c r="E10" i="5"/>
  <c r="I10" i="5"/>
  <c r="G68" i="6"/>
  <c r="H68" i="6" s="1"/>
  <c r="C68" i="6" s="1"/>
  <c r="J5" i="5"/>
  <c r="E5" i="5"/>
  <c r="H5" i="5"/>
  <c r="R5" i="5"/>
  <c r="I5" i="5"/>
  <c r="G65" i="6"/>
  <c r="H65" i="6" s="1"/>
  <c r="G67" i="6"/>
  <c r="H67" i="6" s="1"/>
  <c r="E8" i="5"/>
  <c r="J8" i="5"/>
  <c r="R8" i="5"/>
  <c r="H8" i="5"/>
  <c r="I8" i="5"/>
  <c r="G66" i="6"/>
  <c r="H66" i="6" s="1"/>
  <c r="E13" i="5"/>
  <c r="J13" i="5"/>
  <c r="I13" i="5"/>
  <c r="H13" i="5"/>
  <c r="R13" i="5"/>
  <c r="E26" i="5"/>
  <c r="G26" i="5"/>
  <c r="I26" i="5"/>
  <c r="J26" i="5"/>
  <c r="H26" i="5"/>
  <c r="R26" i="5"/>
  <c r="J6" i="5"/>
  <c r="R6" i="5"/>
  <c r="I6" i="5"/>
  <c r="H6" i="5"/>
  <c r="E20" i="5"/>
  <c r="I20" i="5"/>
  <c r="R20" i="5"/>
  <c r="H20" i="5"/>
  <c r="J20" i="5"/>
  <c r="E22" i="5"/>
  <c r="I22" i="5"/>
  <c r="R22" i="5"/>
  <c r="J22" i="5"/>
  <c r="H22" i="5"/>
  <c r="E9" i="5"/>
  <c r="H9" i="5"/>
  <c r="J9" i="5"/>
  <c r="I9" i="5"/>
  <c r="R9" i="5"/>
  <c r="G6" i="5"/>
  <c r="E7" i="5"/>
  <c r="J7" i="5"/>
  <c r="H7" i="5"/>
  <c r="R7" i="5"/>
  <c r="I7" i="5"/>
  <c r="E12" i="5"/>
  <c r="J12" i="5"/>
  <c r="R12" i="5"/>
  <c r="H12" i="5"/>
  <c r="I12" i="5"/>
  <c r="E19" i="5"/>
  <c r="H19" i="5"/>
  <c r="R19" i="5"/>
  <c r="J19" i="5"/>
  <c r="I19" i="5"/>
  <c r="E25" i="5"/>
  <c r="H25" i="5"/>
  <c r="I25" i="5"/>
  <c r="J25" i="5"/>
  <c r="R25" i="5"/>
  <c r="E27" i="5"/>
  <c r="H27" i="5"/>
  <c r="R27" i="5"/>
  <c r="J27" i="5"/>
  <c r="I27" i="5"/>
  <c r="E21" i="5"/>
  <c r="H21" i="5"/>
  <c r="R21" i="5"/>
  <c r="J21" i="5"/>
  <c r="I21" i="5"/>
  <c r="E11" i="5"/>
  <c r="H11" i="5"/>
  <c r="R11" i="5"/>
  <c r="J11" i="5"/>
  <c r="I11" i="5"/>
  <c r="D54" i="6"/>
  <c r="C54" i="6"/>
  <c r="D57" i="6"/>
  <c r="C57" i="6"/>
  <c r="F56" i="6"/>
  <c r="H56" i="6" s="1"/>
  <c r="H55" i="6"/>
  <c r="D62" i="6"/>
  <c r="C62" i="6"/>
  <c r="D59" i="6"/>
  <c r="C59" i="6"/>
  <c r="D63" i="6"/>
  <c r="C63" i="6"/>
  <c r="D58" i="6"/>
  <c r="C58" i="6"/>
  <c r="D60" i="6"/>
  <c r="C60" i="6"/>
  <c r="D64" i="6"/>
  <c r="C64" i="6"/>
  <c r="S10" i="5"/>
  <c r="D68" i="6" l="1"/>
  <c r="X10" i="5"/>
  <c r="X11" i="5"/>
  <c r="X21" i="5"/>
  <c r="X7" i="5"/>
  <c r="X13" i="5"/>
  <c r="X26" i="5"/>
  <c r="X20" i="5"/>
  <c r="G69" i="6" a="1"/>
  <c r="G69" i="6" s="1"/>
  <c r="H69" i="6" s="1"/>
  <c r="H70" i="6" s="1"/>
  <c r="D2" i="6" s="1"/>
  <c r="X5" i="5"/>
  <c r="X25" i="5"/>
  <c r="X6" i="5"/>
  <c r="X12" i="5"/>
  <c r="X27" i="5"/>
  <c r="X22" i="5"/>
  <c r="X8" i="5"/>
  <c r="D65" i="6"/>
  <c r="C65" i="6"/>
  <c r="X19" i="5"/>
  <c r="X9" i="5"/>
  <c r="C67" i="6"/>
  <c r="D67" i="6"/>
  <c r="C66" i="6"/>
  <c r="D66" i="6"/>
  <c r="D55" i="6"/>
  <c r="C55" i="6"/>
  <c r="D56" i="6"/>
  <c r="C56" i="6"/>
  <c r="S12" i="5"/>
  <c r="S9" i="5"/>
  <c r="S6" i="5"/>
  <c r="S22" i="5"/>
  <c r="S19" i="5"/>
  <c r="S11" i="5"/>
  <c r="S7" i="5"/>
  <c r="S27" i="5"/>
  <c r="S5" i="5"/>
  <c r="S20" i="5"/>
  <c r="S21" i="5"/>
  <c r="S26" i="5"/>
  <c r="S8" i="5"/>
  <c r="T10" i="5"/>
  <c r="S25" i="5"/>
  <c r="S13" i="5"/>
  <c r="T13" i="5"/>
  <c r="T25" i="5"/>
  <c r="T8" i="5"/>
  <c r="T26" i="5"/>
  <c r="T21" i="5"/>
  <c r="T20" i="5"/>
  <c r="T5" i="5"/>
  <c r="T27" i="5"/>
  <c r="T7" i="5"/>
  <c r="T11" i="5"/>
  <c r="T19" i="5"/>
  <c r="T22" i="5"/>
  <c r="T9" i="5"/>
  <c r="T12"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<sst xmlns="http://schemas.openxmlformats.org/spreadsheetml/2006/main" count="23209" uniqueCount="15837">
  <si>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</si>
  <si>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</si>
  <si>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</si>
  <si>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</si>
  <si>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</si>
  <si>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</si>
  <si>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</si>
  <si>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</si>
  <si>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</si>
  <si>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</si>
  <si>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</si>
  <si>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</si>
  <si>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</si>
  <si>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</si>
  <si>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</si>
  <si>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</si>
  <si>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</si>
  <si>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</si>
  <si>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</si>
  <si>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</si>
  <si>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</si>
  <si>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</si>
  <si>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</si>
  <si>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</si>
  <si>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</si>
  <si>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</si>
  <si>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</si>
  <si>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</si>
  <si>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</si>
  <si>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</si>
  <si>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</si>
  <si>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</si>
  <si>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</si>
  <si>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</si>
  <si>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</si>
  <si>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</si>
  <si>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</si>
  <si>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</si>
  <si>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</si>
  <si>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</si>
  <si>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</si>
  <si>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</si>
  <si>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</si>
  <si>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</si>
  <si>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</si>
  <si>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</si>
  <si>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</si>
  <si>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</si>
  <si>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</si>
  <si>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</si>
  <si>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</si>
  <si>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</si>
  <si>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</si>
  <si>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</si>
  <si>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</si>
  <si>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</si>
  <si>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</si>
  <si>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</si>
  <si>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</si>
  <si>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</si>
  <si>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</si>
  <si>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</si>
  <si>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</si>
  <si>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</si>
  <si>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</si>
  <si>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</si>
  <si>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</si>
  <si>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</si>
  <si>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</si>
  <si>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</si>
  <si>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</si>
  <si>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</si>
  <si>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</si>
  <si>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</si>
  <si>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</si>
  <si>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</si>
  <si>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</si>
  <si>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</si>
  <si>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</si>
  <si>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</si>
  <si>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</si>
  <si>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</si>
  <si>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</si>
  <si>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</si>
  <si>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</si>
  <si>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</si>
  <si>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</si>
  <si>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</si>
  <si>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</si>
  <si>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</si>
  <si>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</si>
  <si>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</si>
  <si>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</si>
  <si>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</si>
  <si>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</si>
  <si>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</si>
  <si>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</si>
  <si>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</si>
  <si>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</si>
  <si>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</si>
  <si>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</si>
  <si>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</si>
  <si>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</si>
  <si>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</si>
  <si>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</si>
  <si>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</si>
  <si>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</si>
  <si>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</si>
  <si>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</si>
  <si>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</si>
  <si>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</si>
  <si>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</si>
  <si>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</si>
  <si>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</si>
  <si>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</si>
  <si>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</si>
  <si>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</si>
  <si>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</si>
  <si>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</si>
  <si>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</si>
  <si>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</si>
  <si>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</si>
  <si>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</si>
  <si>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</si>
  <si>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</si>
  <si>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</si>
  <si>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</si>
  <si>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</si>
  <si>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</si>
  <si>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</si>
  <si>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</si>
  <si>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</si>
  <si>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</si>
  <si>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</si>
  <si>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</si>
  <si>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</si>
  <si>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</si>
  <si>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</si>
  <si>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</si>
  <si>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</si>
  <si>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</si>
  <si>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</si>
  <si>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</si>
  <si>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</si>
  <si>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</si>
  <si>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</si>
  <si>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</si>
  <si>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</si>
  <si>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</si>
  <si>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</si>
  <si>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</si>
  <si>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</si>
  <si>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</si>
  <si>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</si>
  <si>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</si>
  <si>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</si>
  <si>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</si>
  <si>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</si>
  <si>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</si>
  <si>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</si>
  <si>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</si>
  <si>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</si>
  <si>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</si>
  <si>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</si>
  <si>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</si>
  <si>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</si>
  <si>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</si>
  <si>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</si>
  <si>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</si>
  <si>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</si>
  <si>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</si>
  <si>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</si>
  <si>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</si>
  <si>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</si>
  <si>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</si>
  <si>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</si>
  <si>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</si>
  <si>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</si>
  <si>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</si>
  <si>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</si>
  <si>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</si>
  <si>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</si>
  <si>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</si>
  <si>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</si>
  <si>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</si>
  <si>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</si>
  <si>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</si>
  <si>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</si>
  <si>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</si>
  <si>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</si>
  <si>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</si>
  <si>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</si>
  <si>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</si>
  <si>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</si>
  <si>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</si>
  <si>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</si>
  <si>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</si>
  <si>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</si>
  <si>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</si>
  <si>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</si>
  <si>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</si>
  <si>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</si>
  <si>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</si>
  <si>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</si>
  <si>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</si>
  <si>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</si>
  <si>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</si>
  <si>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</si>
  <si>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</si>
  <si>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</si>
  <si>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</si>
  <si>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</si>
  <si>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</si>
  <si>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</si>
  <si>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</si>
  <si>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</si>
  <si>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</si>
  <si>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</si>
  <si>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</si>
  <si>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</si>
  <si>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</si>
  <si>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</si>
  <si>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</si>
  <si>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</si>
  <si>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</si>
  <si>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</si>
  <si>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</si>
  <si>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</si>
  <si>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</si>
  <si>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</si>
  <si>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</si>
  <si>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</si>
  <si>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</si>
  <si>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</si>
  <si>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</si>
  <si>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</si>
  <si>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</si>
  <si>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</si>
  <si>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</si>
  <si>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</si>
  <si>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</si>
  <si>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</si>
  <si>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</si>
  <si>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</si>
  <si>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</si>
  <si>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</si>
  <si>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</si>
  <si>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</si>
  <si>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</si>
  <si>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</si>
  <si>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</si>
  <si>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</si>
  <si>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</si>
  <si>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</si>
  <si>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</si>
  <si>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</si>
  <si>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</si>
  <si>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</si>
  <si>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</si>
  <si>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</si>
  <si>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</si>
  <si>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</si>
  <si>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</si>
  <si>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</si>
  <si>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</si>
  <si>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</si>
  <si>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</si>
  <si>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</si>
  <si>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</si>
  <si>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</si>
  <si>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</si>
  <si>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</si>
  <si>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</si>
  <si>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</si>
  <si>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</si>
  <si>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</si>
  <si>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</si>
  <si>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</si>
  <si>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</si>
  <si>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</si>
  <si>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</si>
  <si>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</si>
  <si>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</si>
  <si>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</si>
  <si>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</si>
  <si>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</si>
  <si>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</si>
  <si>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</si>
  <si>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</si>
  <si>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</si>
  <si>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</si>
  <si>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</si>
  <si>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</si>
  <si>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</si>
  <si>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</si>
  <si>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</si>
  <si>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</si>
  <si>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</si>
  <si>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</si>
  <si>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</si>
  <si>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</si>
  <si>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</si>
  <si>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</si>
  <si>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</si>
  <si>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</si>
  <si>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</si>
  <si>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</si>
  <si>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</si>
  <si>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</si>
  <si>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</si>
  <si>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</si>
  <si>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</si>
  <si>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</si>
  <si>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</si>
  <si>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</si>
  <si>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</si>
  <si>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</si>
  <si>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</si>
  <si>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</si>
  <si>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</si>
  <si>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</si>
  <si>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</si>
  <si>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</si>
  <si>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</si>
  <si>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</si>
  <si>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</si>
  <si>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</si>
  <si>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</si>
  <si>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</si>
  <si>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</si>
  <si>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</si>
  <si>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</si>
  <si>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</si>
  <si>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</si>
  <si>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</si>
  <si>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</si>
  <si>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</si>
  <si>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</si>
  <si>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</si>
  <si>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</si>
  <si>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</si>
  <si>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</si>
  <si>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</si>
  <si>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</si>
  <si>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</si>
  <si>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</si>
  <si>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</si>
  <si>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</si>
  <si>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</si>
  <si>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</si>
  <si>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</si>
  <si>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</si>
  <si>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</si>
  <si>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</si>
  <si>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</si>
  <si>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</si>
  <si>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</si>
  <si>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</si>
  <si>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</si>
  <si>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</si>
  <si>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</si>
  <si>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</si>
  <si>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</si>
  <si>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</si>
  <si>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</si>
  <si>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</si>
  <si>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</si>
  <si>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</si>
  <si>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</si>
  <si>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</si>
  <si>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</si>
  <si>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</si>
  <si>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</si>
  <si>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</si>
  <si>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</si>
  <si>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</si>
  <si>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</si>
  <si>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</si>
  <si>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</si>
  <si>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</si>
  <si>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</si>
  <si>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</si>
  <si>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</si>
  <si>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</si>
  <si>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</si>
  <si>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</si>
  <si>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</si>
  <si>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</si>
  <si>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</si>
  <si>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</si>
  <si>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</si>
  <si>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</si>
  <si>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</si>
  <si>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</si>
  <si>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</si>
  <si>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</si>
  <si>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</si>
  <si>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</si>
  <si>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</si>
  <si>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</si>
  <si>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</si>
  <si>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</si>
  <si>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</si>
  <si>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</si>
  <si>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</si>
  <si>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</si>
  <si>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</si>
  <si>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</si>
  <si>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</si>
  <si>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</si>
  <si>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</si>
  <si>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</si>
  <si>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</si>
  <si>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</si>
  <si>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</si>
  <si>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</si>
  <si>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</si>
  <si>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</si>
  <si>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</si>
  <si>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</si>
  <si>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</si>
  <si>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</si>
  <si>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</si>
  <si>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</si>
  <si>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</si>
  <si>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</si>
  <si>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</si>
  <si>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</si>
  <si>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</si>
  <si>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</si>
  <si>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</si>
  <si>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</si>
  <si>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</si>
  <si>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</si>
  <si>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</si>
  <si>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</si>
  <si>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</si>
  <si>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</si>
  <si>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</si>
  <si>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</si>
  <si>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</si>
  <si>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</si>
  <si>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</si>
  <si>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</si>
  <si>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</si>
  <si>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</si>
  <si>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</si>
  <si>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</si>
  <si>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</si>
  <si>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</si>
  <si>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</si>
  <si>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</si>
  <si>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</si>
  <si>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</si>
  <si>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</si>
  <si>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</si>
  <si>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</si>
  <si>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</si>
  <si>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</si>
  <si>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</si>
  <si>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</si>
  <si>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</si>
  <si>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</si>
  <si>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</si>
  <si>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</si>
  <si>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</si>
  <si>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</si>
  <si>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</si>
  <si>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</si>
  <si>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</si>
  <si>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</si>
  <si>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</si>
  <si>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</si>
  <si>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</si>
  <si>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</si>
  <si>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</si>
  <si>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</si>
  <si>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</si>
  <si>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</si>
  <si>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</si>
  <si>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</si>
  <si>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</si>
  <si>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</si>
  <si>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</si>
  <si>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</si>
  <si>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</si>
  <si>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</si>
  <si>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</si>
  <si>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</si>
  <si>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</si>
  <si>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</si>
  <si>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</si>
  <si>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</si>
  <si>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</si>
  <si>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</si>
  <si>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</si>
  <si>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</si>
  <si>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</si>
  <si>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</si>
  <si>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</si>
  <si>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</si>
  <si>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</si>
  <si>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</si>
  <si>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</si>
  <si>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</si>
  <si>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</si>
  <si>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</si>
  <si>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</si>
  <si>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</si>
  <si>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</si>
  <si>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</si>
  <si>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</si>
  <si>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</si>
  <si>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</si>
  <si>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</si>
  <si>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</si>
  <si>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</si>
  <si>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</si>
  <si>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</si>
  <si>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</si>
  <si>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</si>
  <si>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</si>
  <si>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</si>
  <si>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</si>
  <si>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</si>
  <si>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</si>
  <si>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</si>
  <si>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</si>
  <si>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</si>
  <si>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</si>
  <si>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</si>
  <si>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</si>
  <si>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</si>
  <si>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</si>
  <si>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</si>
  <si>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</si>
  <si>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</si>
  <si>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</si>
  <si>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</si>
  <si>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</si>
  <si>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</si>
  <si>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</si>
  <si>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</si>
  <si>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</si>
  <si>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</si>
  <si>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</si>
  <si>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</si>
  <si>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</si>
  <si>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</si>
  <si>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</si>
  <si>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</si>
  <si>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</si>
  <si>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</si>
  <si>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</si>
  <si>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</si>
  <si>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</si>
  <si>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</si>
  <si>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</si>
  <si>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</si>
  <si>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</si>
  <si>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</si>
  <si>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</si>
  <si>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</si>
  <si>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</si>
  <si>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</si>
  <si>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</si>
  <si>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</si>
  <si>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</si>
  <si>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</si>
  <si>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</si>
  <si>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</si>
  <si>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</si>
  <si>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</si>
  <si>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</si>
  <si>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</si>
  <si>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</si>
  <si>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</si>
  <si>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</si>
  <si>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</si>
  <si>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</si>
  <si>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</si>
  <si>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</si>
  <si>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</si>
  <si>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</si>
  <si>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</si>
  <si>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</si>
  <si>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</si>
  <si>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</si>
  <si>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</si>
  <si>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</si>
  <si>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</si>
  <si>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</si>
  <si>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</si>
  <si>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</si>
  <si>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</si>
  <si>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</si>
  <si>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</si>
  <si>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</si>
  <si>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</si>
  <si>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</si>
  <si>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</si>
  <si>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</si>
  <si>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</si>
  <si>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</si>
  <si>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</si>
  <si>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</si>
  <si>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</si>
  <si>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</si>
  <si>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</si>
  <si>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</si>
  <si>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</si>
  <si>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</si>
  <si>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</si>
  <si>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</si>
  <si>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</si>
  <si>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</si>
  <si>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</si>
  <si>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</si>
  <si>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</si>
  <si>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</si>
  <si>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</si>
  <si>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</si>
  <si>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</si>
  <si>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</si>
  <si>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</si>
  <si>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</si>
  <si>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</si>
  <si>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</si>
  <si>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</si>
  <si>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</si>
  <si>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</si>
  <si>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</si>
  <si>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</si>
  <si>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</si>
  <si>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</si>
  <si>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</si>
  <si>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</si>
  <si>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</si>
  <si>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</si>
  <si>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</si>
  <si>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</si>
  <si>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</si>
  <si>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</si>
  <si>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</si>
  <si>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</si>
  <si>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</si>
  <si>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</si>
  <si>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</si>
  <si>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</si>
  <si>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</si>
  <si>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</si>
  <si>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</si>
  <si>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</si>
  <si>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</si>
  <si>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</si>
  <si>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</si>
  <si>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</si>
  <si>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</si>
  <si>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</si>
  <si>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</si>
  <si>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</si>
  <si>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</si>
  <si>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</si>
  <si>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</si>
  <si>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</si>
  <si>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</si>
  <si>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</si>
  <si>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</si>
  <si>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</si>
  <si>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</si>
  <si>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</si>
  <si>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</si>
  <si>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</si>
  <si>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</si>
  <si>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</si>
  <si>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</si>
  <si>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</si>
  <si>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</si>
  <si>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</si>
  <si>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</si>
  <si>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</si>
  <si>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</si>
  <si>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</si>
  <si>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</si>
  <si>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</si>
  <si>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</si>
  <si>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</si>
  <si>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</si>
  <si>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</si>
  <si>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</si>
  <si>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</si>
  <si>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</si>
  <si>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</si>
  <si>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</si>
  <si>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</si>
  <si>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</si>
  <si>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</si>
  <si>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</si>
  <si>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</si>
  <si>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</si>
  <si>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</si>
  <si>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</si>
  <si>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</si>
  <si>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</si>
  <si>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</si>
  <si>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</si>
  <si>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</si>
  <si>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</si>
  <si>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</si>
  <si>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</si>
  <si>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</si>
  <si>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</si>
  <si>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</si>
  <si>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</si>
  <si>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</si>
  <si>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</si>
  <si>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</si>
  <si>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</si>
  <si>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</si>
  <si>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</si>
  <si>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</si>
  <si>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</si>
  <si>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</si>
  <si>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</si>
  <si>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</si>
  <si>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</si>
  <si>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</si>
  <si>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</si>
  <si>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</si>
  <si>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</si>
  <si>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</si>
  <si>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</si>
  <si>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</si>
  <si>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</si>
  <si>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</si>
  <si>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</si>
  <si>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</si>
  <si>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</si>
  <si>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</si>
  <si>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</si>
  <si>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</si>
  <si>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</si>
  <si>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</si>
  <si>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</si>
  <si>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</si>
  <si>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</si>
  <si>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</si>
  <si>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</si>
  <si>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</si>
  <si>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</si>
  <si>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</si>
  <si>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</si>
  <si>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</si>
  <si>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</si>
  <si>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</si>
  <si>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</si>
  <si>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</si>
  <si>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</si>
  <si>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</si>
  <si>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</si>
  <si>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</si>
  <si>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</si>
  <si>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</si>
  <si>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</si>
  <si>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</si>
  <si>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</si>
  <si>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</si>
  <si>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</si>
  <si>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</si>
  <si>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</si>
  <si>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</si>
  <si>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</si>
  <si>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</si>
  <si>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</si>
  <si>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</si>
  <si>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</si>
  <si>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</si>
  <si>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</si>
  <si>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</si>
  <si>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</si>
  <si>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</si>
  <si>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</si>
  <si>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</si>
  <si>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</si>
  <si>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</si>
  <si>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</si>
  <si>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</si>
  <si>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</si>
  <si>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</si>
  <si>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</si>
  <si>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</si>
  <si>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</si>
  <si>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</si>
  <si>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</si>
  <si>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</si>
  <si>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</si>
  <si>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</si>
  <si>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</si>
  <si>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</si>
  <si>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</si>
  <si>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</si>
  <si>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</si>
  <si>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</si>
  <si>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</si>
  <si>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</si>
  <si>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</si>
  <si>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</si>
  <si>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</si>
  <si>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</si>
  <si>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</si>
  <si>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</si>
  <si>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</si>
  <si>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</si>
  <si>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</si>
  <si>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</si>
  <si>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</si>
  <si>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</si>
  <si>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</si>
  <si>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</si>
  <si>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</si>
  <si>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</si>
  <si>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</si>
  <si>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</si>
  <si>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</si>
  <si>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</si>
  <si>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</si>
  <si>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</si>
  <si>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</si>
  <si>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</si>
  <si>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</si>
  <si>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</si>
  <si>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</si>
  <si>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</si>
  <si>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</si>
  <si>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</si>
  <si>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</si>
  <si>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</si>
  <si>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</si>
  <si>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</si>
  <si>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</si>
  <si>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</si>
  <si>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</si>
  <si>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</si>
  <si>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</si>
  <si>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</si>
  <si>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</si>
  <si>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</si>
  <si>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</si>
  <si>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</si>
  <si>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</si>
  <si>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</si>
  <si>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</si>
  <si>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</si>
  <si>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</si>
  <si>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</si>
  <si>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</si>
  <si>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</si>
  <si>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</si>
  <si>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</si>
  <si>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</si>
  <si>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</si>
  <si>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</si>
  <si>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</si>
  <si>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</si>
  <si>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</si>
  <si>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</si>
  <si>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</si>
  <si>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</si>
  <si>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</si>
  <si>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</si>
  <si>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</si>
  <si>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</si>
  <si>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</si>
  <si>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</si>
  <si>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</si>
  <si>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</si>
  <si>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</si>
  <si>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</si>
  <si>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</si>
  <si>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</si>
  <si>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</si>
  <si>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</si>
  <si>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</si>
  <si>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</si>
  <si>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</si>
  <si>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</si>
  <si>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</si>
  <si>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</si>
  <si>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</si>
  <si>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</si>
  <si>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</si>
  <si>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</si>
  <si>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</si>
  <si>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</si>
  <si>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</si>
  <si>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</si>
  <si>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</si>
  <si>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</si>
  <si>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</si>
  <si>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</si>
  <si>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</si>
  <si>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</si>
  <si>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</si>
  <si>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</si>
  <si>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</si>
  <si>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</si>
  <si>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</si>
  <si>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</si>
  <si>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</si>
  <si>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</si>
  <si>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</si>
  <si>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</si>
  <si>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</si>
  <si>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</si>
  <si>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</si>
  <si>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</si>
  <si>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</si>
  <si>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</si>
  <si>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</si>
  <si>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</si>
  <si>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</si>
  <si>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</si>
  <si>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</si>
  <si>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</si>
  <si>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</si>
  <si>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</si>
  <si>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</si>
  <si>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</si>
  <si>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</si>
  <si>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</si>
  <si>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</si>
  <si>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</si>
  <si>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</si>
  <si>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</si>
  <si>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</si>
  <si>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</si>
  <si>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</si>
  <si>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</si>
  <si>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</si>
  <si>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</si>
  <si>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</si>
  <si>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</si>
  <si>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</si>
  <si>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</si>
  <si>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</si>
  <si>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</si>
  <si>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</si>
  <si>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</si>
  <si>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</si>
  <si>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</si>
  <si>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</si>
  <si>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</si>
  <si>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</si>
  <si>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</si>
  <si>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</si>
  <si>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</si>
  <si>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</si>
  <si>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</si>
  <si>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</si>
  <si>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</si>
  <si>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</si>
  <si>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</si>
  <si>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</si>
  <si>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</si>
  <si>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</si>
  <si>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</si>
  <si>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</si>
  <si>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</si>
  <si>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</si>
  <si>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</si>
  <si>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</si>
  <si>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</si>
  <si>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</si>
  <si>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</si>
  <si>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</si>
  <si>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</si>
  <si>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</si>
  <si>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</si>
  <si>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</si>
  <si>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</si>
  <si>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</si>
  <si>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</si>
  <si>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</si>
  <si>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</si>
  <si>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</si>
  <si>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</si>
  <si>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</si>
  <si>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</si>
  <si>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</si>
  <si>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</si>
  <si>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</si>
  <si>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</si>
  <si>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</si>
  <si>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</si>
  <si>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</si>
  <si>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</si>
  <si>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</si>
  <si>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</si>
  <si>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</si>
  <si>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</si>
  <si>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</si>
  <si>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</si>
  <si>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</si>
  <si>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</si>
  <si>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</si>
  <si>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</si>
  <si>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</si>
  <si>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</si>
  <si>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</si>
  <si>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</si>
  <si>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</si>
  <si>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</si>
  <si>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</si>
  <si>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</si>
  <si>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</si>
  <si>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</si>
  <si>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</si>
  <si>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</si>
  <si>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</si>
  <si>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</si>
  <si>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</si>
  <si>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</si>
  <si>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</si>
  <si>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</si>
  <si>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</si>
  <si>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</si>
  <si>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</si>
  <si>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</si>
  <si>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</si>
  <si>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</si>
  <si>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</si>
  <si>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</si>
  <si>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</si>
  <si>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</si>
  <si>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</si>
  <si>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</si>
  <si>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</si>
  <si>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</si>
  <si>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</si>
  <si>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</si>
  <si>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</si>
  <si>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</si>
  <si>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</si>
  <si>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</si>
  <si>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</si>
  <si>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</si>
  <si>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</si>
  <si>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</si>
  <si>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</si>
  <si>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</si>
  <si>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</si>
  <si>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</si>
  <si>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</si>
  <si>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</si>
  <si>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</si>
  <si>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</si>
  <si>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</si>
  <si>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</si>
  <si>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</si>
  <si>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</si>
  <si>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</si>
  <si>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</si>
  <si>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</si>
  <si>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</si>
  <si>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</si>
  <si>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</si>
  <si>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</si>
  <si>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</si>
  <si>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</si>
  <si>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</si>
  <si>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</si>
  <si>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</si>
  <si>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</si>
  <si>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</si>
  <si>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</si>
  <si>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</si>
  <si>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</si>
  <si>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</si>
  <si>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</si>
  <si>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</si>
  <si>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</si>
  <si>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</si>
  <si>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</si>
  <si>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</si>
  <si>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</si>
  <si>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</si>
  <si>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</si>
  <si>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</si>
  <si>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</si>
  <si>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</si>
  <si>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</si>
  <si>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</si>
  <si>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</si>
  <si>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</si>
  <si>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</si>
  <si>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</si>
  <si>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</si>
  <si>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</si>
  <si>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</si>
  <si>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</si>
  <si>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</si>
  <si>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</si>
  <si>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</si>
  <si>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</si>
  <si>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</si>
  <si>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</si>
  <si>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</si>
  <si>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</si>
  <si>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</si>
  <si>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</si>
  <si>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</si>
  <si>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</si>
  <si>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</si>
  <si>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</si>
  <si>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</si>
  <si>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</si>
  <si>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</si>
  <si>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</si>
  <si>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</si>
  <si>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</si>
  <si>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</si>
  <si>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</si>
  <si>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</si>
  <si>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</si>
  <si>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</si>
  <si>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</si>
  <si>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</si>
  <si>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</si>
  <si>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</si>
  <si>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</si>
  <si>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</si>
  <si>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</si>
  <si>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</si>
  <si>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</si>
  <si>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</si>
  <si>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</si>
  <si>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</si>
  <si>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</si>
  <si>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</si>
  <si>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</si>
  <si>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</si>
  <si>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</si>
  <si>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</si>
  <si>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</si>
  <si>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</si>
  <si>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</si>
  <si>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</si>
  <si>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</si>
  <si>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</si>
  <si>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</si>
  <si>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</si>
  <si>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</si>
  <si>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</si>
  <si>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</si>
  <si>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</si>
  <si>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</si>
  <si>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</si>
  <si>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</si>
  <si>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</si>
  <si>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</si>
  <si>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</si>
  <si>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</si>
  <si>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</si>
  <si>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</si>
  <si>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</si>
  <si>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</si>
  <si>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</si>
  <si>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</si>
  <si>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</si>
  <si>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</si>
  <si>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</si>
  <si>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</si>
  <si>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</si>
  <si>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</si>
  <si>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</si>
  <si>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</si>
  <si>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</si>
  <si>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</si>
  <si>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</si>
  <si>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</si>
  <si>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</si>
  <si>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</si>
  <si>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</si>
  <si>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</si>
  <si>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</si>
  <si>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</si>
  <si>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</si>
  <si>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</si>
  <si>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</si>
  <si>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</si>
  <si>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</si>
  <si>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</si>
  <si>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</si>
  <si>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</si>
  <si>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</si>
  <si>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</si>
  <si>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</si>
  <si>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</si>
  <si>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</si>
  <si>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</si>
  <si>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</si>
  <si>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</si>
  <si>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</si>
  <si>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</si>
  <si>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</si>
  <si>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</si>
  <si>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</si>
  <si>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</si>
  <si>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</si>
  <si>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</si>
  <si>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</si>
  <si>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</si>
  <si>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</si>
  <si>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</si>
  <si>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</si>
  <si>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</si>
  <si>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</si>
  <si>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</si>
  <si>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</si>
  <si>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</si>
  <si>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</si>
  <si>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</si>
  <si>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</si>
  <si>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</si>
  <si>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</si>
  <si>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</si>
  <si>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</si>
  <si>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</si>
  <si>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</si>
  <si>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</si>
  <si>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</si>
  <si>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</si>
  <si>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</si>
  <si>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</si>
  <si>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</si>
  <si>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</si>
  <si>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</si>
  <si>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</si>
  <si>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</si>
  <si>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</si>
  <si>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</si>
  <si>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</si>
  <si>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</si>
  <si>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</si>
  <si>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</si>
  <si>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</si>
  <si>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</si>
  <si>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</si>
  <si>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</si>
  <si>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</si>
  <si>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</si>
  <si>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</si>
  <si>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</si>
  <si>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</si>
  <si>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</si>
  <si>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</si>
  <si>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</si>
  <si>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</si>
  <si>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</si>
  <si>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</si>
  <si>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</si>
  <si>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</si>
  <si>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</si>
  <si>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</si>
  <si>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</si>
  <si>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</si>
  <si>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</si>
  <si>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</si>
  <si>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</si>
  <si>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</si>
  <si>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</si>
  <si>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</si>
  <si>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</si>
  <si>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</si>
  <si>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</si>
  <si>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</si>
  <si>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</si>
  <si>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</si>
  <si>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</si>
  <si>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</si>
  <si>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</si>
  <si>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</si>
  <si>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</si>
  <si>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</si>
  <si>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</si>
  <si>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</si>
  <si>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</si>
  <si>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</si>
  <si>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</si>
  <si>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</si>
  <si>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</si>
  <si>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</si>
  <si>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</si>
  <si>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</si>
  <si>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</si>
  <si>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</si>
  <si>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</si>
  <si>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</si>
  <si>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</si>
  <si>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</si>
  <si>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</si>
  <si>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</si>
  <si>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</si>
  <si>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</si>
  <si>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</si>
  <si>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</si>
  <si>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</si>
  <si>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</si>
  <si>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</si>
  <si>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</si>
  <si>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</si>
  <si>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</si>
  <si>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</si>
  <si>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</si>
  <si>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</si>
  <si>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</si>
  <si>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</si>
  <si>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</si>
  <si>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</si>
  <si>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</si>
  <si>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</si>
  <si>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</si>
  <si>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</si>
  <si>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</si>
  <si>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</si>
  <si>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</si>
  <si>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</si>
  <si>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</si>
  <si>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</si>
  <si>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</si>
  <si>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</si>
  <si>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</si>
  <si>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</si>
  <si>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</si>
  <si>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</si>
  <si>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</si>
  <si>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</si>
  <si>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</si>
  <si>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</si>
  <si>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</si>
  <si>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</si>
  <si>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</si>
  <si>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</si>
  <si>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</si>
  <si>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</si>
  <si>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</si>
  <si>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</si>
  <si>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</si>
  <si>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</si>
  <si>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</si>
  <si>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</si>
  <si>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</si>
  <si>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</si>
  <si>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</si>
  <si>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</si>
  <si>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</si>
  <si>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</si>
  <si>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</si>
  <si>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</si>
  <si>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</si>
  <si>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</si>
  <si>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</si>
  <si>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</si>
  <si>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</si>
  <si>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</si>
  <si>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</si>
  <si>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</si>
  <si>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</si>
  <si>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</si>
  <si>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</si>
  <si>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</si>
  <si>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</si>
  <si>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</si>
  <si>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</si>
  <si>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</si>
  <si>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</si>
  <si>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</si>
  <si>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</si>
  <si>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</si>
  <si>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</si>
  <si>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</si>
  <si>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</si>
  <si>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</si>
  <si>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</si>
  <si>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</si>
  <si>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</si>
  <si>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</si>
  <si>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</si>
  <si>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</si>
  <si>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</si>
  <si>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</si>
  <si>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</si>
  <si>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</si>
  <si>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</si>
  <si>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</si>
  <si>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</si>
  <si>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</si>
  <si>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</si>
  <si>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</si>
  <si>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</si>
  <si>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</si>
  <si>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</si>
  <si>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</si>
  <si>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</si>
  <si>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</si>
  <si>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</si>
  <si>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</si>
  <si>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</si>
  <si>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</si>
  <si>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</si>
  <si>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</si>
  <si>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</si>
  <si>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</si>
  <si>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</si>
  <si>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</si>
  <si>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</si>
  <si>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</si>
  <si>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</si>
  <si>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</si>
  <si>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</si>
  <si>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</si>
  <si>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</si>
  <si>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</si>
  <si>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</si>
  <si>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</si>
  <si>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</si>
  <si>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</si>
  <si>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</si>
  <si>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</si>
  <si>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</si>
  <si>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</si>
  <si>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</si>
  <si>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</si>
  <si>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</si>
  <si>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</si>
  <si>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</si>
  <si>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</si>
  <si>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</si>
  <si>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</si>
  <si>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</si>
  <si>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</si>
  <si>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</si>
  <si>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</si>
  <si>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</si>
  <si>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</si>
  <si>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</si>
  <si>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</si>
  <si>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</si>
  <si>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</si>
  <si>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</si>
  <si>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</si>
  <si>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</si>
  <si>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</si>
  <si>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</si>
  <si>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</si>
  <si>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</si>
  <si>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</si>
  <si>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</si>
  <si>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</si>
  <si>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</si>
  <si>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</si>
  <si>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</si>
  <si>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</si>
  <si>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</si>
  <si>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</si>
  <si>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</si>
  <si>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</si>
  <si>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</si>
  <si>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</si>
  <si>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</si>
  <si>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</si>
  <si>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</si>
  <si>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</si>
  <si>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</si>
  <si>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</si>
  <si>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</si>
  <si>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</si>
  <si>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</si>
  <si>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</si>
  <si>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</si>
  <si>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</si>
  <si>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</si>
  <si>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</si>
  <si>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</si>
  <si>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</si>
  <si>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</si>
  <si>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</si>
  <si>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</si>
  <si>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</si>
  <si>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</si>
  <si>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</si>
  <si>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</si>
  <si>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</si>
  <si>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</si>
  <si>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</si>
  <si>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</si>
  <si>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</si>
  <si>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</si>
  <si>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</si>
  <si>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</si>
  <si>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</si>
  <si>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</si>
  <si>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</si>
  <si>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</si>
  <si>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</si>
  <si>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</si>
  <si>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</si>
  <si>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</si>
  <si>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</si>
  <si>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</si>
  <si>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</si>
  <si>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</si>
  <si>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</si>
  <si>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</si>
  <si>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</si>
  <si>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</si>
  <si>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</si>
  <si>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</si>
  <si>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</si>
  <si>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</si>
  <si>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</si>
  <si>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</si>
  <si>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</si>
  <si>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</si>
  <si>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</si>
  <si>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</si>
  <si>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</si>
  <si>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</si>
  <si>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</si>
  <si>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</si>
  <si>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</si>
  <si>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</si>
  <si>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</si>
  <si>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</si>
  <si>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</si>
  <si>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</si>
  <si>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</si>
  <si>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</si>
  <si>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</si>
  <si>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</si>
  <si>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</si>
  <si>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</si>
  <si>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</si>
  <si>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</si>
  <si>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</si>
  <si>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</si>
  <si>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</si>
  <si>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</si>
  <si>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</si>
  <si>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</si>
  <si>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</si>
  <si>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</si>
  <si>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</si>
  <si>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</si>
  <si>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</si>
  <si>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</si>
  <si>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</si>
  <si>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</si>
  <si>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</si>
  <si>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</si>
  <si>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</si>
  <si>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</si>
  <si>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</si>
  <si>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</si>
  <si>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</si>
  <si>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</si>
  <si>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</si>
  <si>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</si>
  <si>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</si>
  <si>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</si>
  <si>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</si>
  <si>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</si>
  <si>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</si>
  <si>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</si>
  <si>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</si>
  <si>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</si>
  <si>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</si>
  <si>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</si>
  <si>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</si>
  <si>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</si>
  <si>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</si>
  <si>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</si>
  <si>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</si>
  <si>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</si>
  <si>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</si>
  <si>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</si>
  <si>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</si>
  <si>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</si>
  <si>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</si>
  <si>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</si>
  <si>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</si>
  <si>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</si>
  <si>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</si>
  <si>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</si>
  <si>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</si>
  <si>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</si>
  <si>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</si>
  <si>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</si>
  <si>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</si>
  <si>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</si>
  <si>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</si>
  <si>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</si>
  <si>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</si>
  <si>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</si>
  <si>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</si>
  <si>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</si>
  <si>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</si>
  <si>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</si>
  <si>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</si>
  <si>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</si>
  <si>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</si>
  <si>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</si>
  <si>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</si>
  <si>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</si>
  <si>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</si>
  <si>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</si>
  <si>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</si>
  <si>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</si>
  <si>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</si>
  <si>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</si>
  <si>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</si>
  <si>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</si>
  <si>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</si>
  <si>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</si>
  <si>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</si>
  <si>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</si>
  <si>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</si>
  <si>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</si>
  <si>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</si>
  <si>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</si>
  <si>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</si>
  <si>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</si>
  <si>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</si>
  <si>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</si>
  <si>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</si>
  <si>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</si>
  <si>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</si>
  <si>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</si>
  <si>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</si>
  <si>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</si>
  <si>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</si>
  <si>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</si>
  <si>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</si>
  <si>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</si>
  <si>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</si>
  <si>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</si>
  <si>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</si>
  <si>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</si>
  <si>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</si>
  <si>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</si>
  <si>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</si>
  <si>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</si>
  <si>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</si>
  <si>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</si>
  <si>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</si>
  <si>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</si>
  <si>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</si>
  <si>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</si>
  <si>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</si>
  <si>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</si>
  <si>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</si>
  <si>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</si>
  <si>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</si>
  <si>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</si>
  <si>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</si>
  <si>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</si>
  <si>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</si>
  <si>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</si>
  <si>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</si>
  <si>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</si>
  <si>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</si>
  <si>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</si>
  <si>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</si>
  <si>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</si>
  <si>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</si>
  <si>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</si>
  <si>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</si>
  <si>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</si>
  <si>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</si>
  <si>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</si>
  <si>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</si>
  <si>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</si>
  <si>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</si>
  <si>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</si>
  <si>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</si>
  <si>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</si>
  <si>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</si>
  <si>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</si>
  <si>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</si>
  <si>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</si>
  <si>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</si>
  <si>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</si>
  <si>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</si>
  <si>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</si>
  <si>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</si>
  <si>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</si>
  <si>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</si>
  <si>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</si>
  <si>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</si>
  <si>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</si>
  <si>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</si>
  <si>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</si>
  <si>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</si>
  <si>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</si>
  <si>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</si>
  <si>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</si>
  <si>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</si>
  <si>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</si>
  <si>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</si>
  <si>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</si>
  <si>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</si>
  <si>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</si>
  <si>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</si>
  <si>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</si>
  <si>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</si>
  <si>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</si>
  <si>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</si>
  <si>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</si>
  <si>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</si>
  <si>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</si>
  <si>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</si>
  <si>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</si>
  <si>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</si>
  <si>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</si>
  <si>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</si>
  <si>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</si>
  <si>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</si>
  <si>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</si>
  <si>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</si>
  <si>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</si>
  <si>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</si>
  <si>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</si>
  <si>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</si>
  <si>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</si>
  <si>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</si>
  <si>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</si>
  <si>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</si>
  <si>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</si>
  <si>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</si>
  <si>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</si>
  <si>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</si>
  <si>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</si>
  <si>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</si>
  <si>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</si>
  <si>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</si>
  <si>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</si>
  <si>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</si>
  <si>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</si>
  <si>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</si>
  <si>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</si>
  <si>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</si>
  <si>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</si>
  <si>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</si>
  <si>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</si>
  <si>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</si>
  <si>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</si>
  <si>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</si>
  <si>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</si>
  <si>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</si>
  <si>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</si>
  <si>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</si>
  <si>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</si>
  <si>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</si>
  <si>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</si>
  <si>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</si>
  <si>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</si>
  <si>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</si>
  <si>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</si>
  <si>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</si>
  <si>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</si>
  <si>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</si>
  <si>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</si>
  <si>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</si>
  <si>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</si>
  <si>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</si>
  <si>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</si>
  <si>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</si>
  <si>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</si>
  <si>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</si>
  <si>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</si>
  <si>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</si>
  <si>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</si>
  <si>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</si>
  <si>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</si>
  <si>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</si>
  <si>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</si>
  <si>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</si>
  <si>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</si>
  <si>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</si>
  <si>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</si>
  <si>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</si>
  <si>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</si>
  <si>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</si>
  <si>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</si>
  <si>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</si>
  <si>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</si>
  <si>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</si>
  <si>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</si>
  <si>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</si>
  <si>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</si>
  <si>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</si>
  <si>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</si>
  <si>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</si>
  <si>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</si>
  <si>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</si>
  <si>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</si>
  <si>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</si>
  <si>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</si>
  <si>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</si>
  <si>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</si>
  <si>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</si>
  <si>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</si>
  <si>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</si>
  <si>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</si>
  <si>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</si>
  <si>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</si>
  <si>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</si>
  <si>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</si>
  <si>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</si>
  <si>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</si>
  <si>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</si>
  <si>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</si>
  <si>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</si>
  <si>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</si>
  <si>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</si>
  <si>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</si>
  <si>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</si>
  <si>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</si>
  <si>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</si>
  <si>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</si>
  <si>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</si>
  <si>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</si>
  <si>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</si>
  <si>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</si>
  <si>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</si>
  <si>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</si>
  <si>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</si>
  <si>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</si>
  <si>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</si>
  <si>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</si>
  <si>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</si>
  <si>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</si>
  <si>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</si>
  <si>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</si>
  <si>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</si>
  <si>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</si>
  <si>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</si>
  <si>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</si>
  <si>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</si>
  <si>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</si>
  <si>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</si>
  <si>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</si>
  <si>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</si>
  <si>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</si>
  <si>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</si>
  <si>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</si>
  <si>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</si>
  <si>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</si>
  <si>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</si>
  <si>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</si>
  <si>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</si>
  <si>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</si>
  <si>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</si>
  <si>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</si>
  <si>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</si>
  <si>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</si>
  <si>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</si>
  <si>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</si>
  <si>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</si>
  <si>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</si>
  <si>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</si>
  <si>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</si>
  <si>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</si>
  <si>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</si>
  <si>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</si>
  <si>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</si>
  <si>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</si>
  <si>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</si>
  <si>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</si>
  <si>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</si>
  <si>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</si>
  <si>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</si>
  <si>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</si>
  <si>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</si>
  <si>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</si>
  <si>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</si>
  <si>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</si>
  <si>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</si>
  <si>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</si>
  <si>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</si>
  <si>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</si>
  <si>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</si>
  <si>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</si>
  <si>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</si>
  <si>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</si>
  <si>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</si>
  <si>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</si>
  <si>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</si>
  <si>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</si>
  <si>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</si>
  <si>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</si>
  <si>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</si>
  <si>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</si>
  <si>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</si>
  <si>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</si>
  <si>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</si>
  <si>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</si>
  <si>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</si>
  <si>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</si>
  <si>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</si>
  <si>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</si>
  <si>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</si>
  <si>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</si>
  <si>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</si>
  <si>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</si>
  <si>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</si>
  <si>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</si>
  <si>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</si>
  <si>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</si>
  <si>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</si>
  <si>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</si>
  <si>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</si>
  <si>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</si>
  <si>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</si>
  <si>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</si>
  <si>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</si>
  <si>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</si>
  <si>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</si>
  <si>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</si>
  <si>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</si>
  <si>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</si>
  <si>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</si>
  <si>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</si>
  <si>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</si>
  <si>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</si>
  <si>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</si>
  <si>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</si>
  <si>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</si>
  <si>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</si>
  <si>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</si>
  <si>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</si>
  <si>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</si>
  <si>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</si>
  <si>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</si>
  <si>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</si>
  <si>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</si>
  <si>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</si>
  <si>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</si>
  <si>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</si>
  <si>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</si>
  <si>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</si>
  <si>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</si>
  <si>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</si>
  <si>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</si>
  <si>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</si>
  <si>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</si>
  <si>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</si>
  <si>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</si>
  <si>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</si>
  <si>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</si>
  <si>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</si>
  <si>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</si>
  <si>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</si>
  <si>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</si>
  <si>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</si>
  <si>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</si>
  <si>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</si>
  <si>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</si>
  <si>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</si>
  <si>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</si>
  <si>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</si>
  <si>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</si>
  <si>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</si>
  <si>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</si>
  <si>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</si>
  <si>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</si>
  <si>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</si>
  <si>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</si>
  <si>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</si>
  <si>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</si>
  <si>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</si>
  <si>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</si>
  <si>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</si>
  <si>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</si>
  <si>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</si>
  <si>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</si>
  <si>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</si>
  <si>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</si>
  <si>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</si>
  <si>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</si>
  <si>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</si>
  <si>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</si>
  <si>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</si>
  <si>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</si>
  <si>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</si>
  <si>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</si>
  <si>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</si>
  <si>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</si>
  <si>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</si>
  <si>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</si>
  <si>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</si>
  <si>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</si>
  <si>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</si>
  <si>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</si>
  <si>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</si>
  <si>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</si>
  <si>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</si>
  <si>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</si>
  <si>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</si>
  <si>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</si>
  <si>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</si>
  <si>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</si>
  <si>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</si>
  <si>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</si>
  <si>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</si>
  <si>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</si>
  <si>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</si>
  <si>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</si>
  <si>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</si>
  <si>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</si>
  <si>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</si>
  <si>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</si>
  <si>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</si>
  <si>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</si>
  <si>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</si>
  <si>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</si>
  <si>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</si>
  <si>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</si>
  <si>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</si>
  <si>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</si>
  <si>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</si>
  <si>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</si>
  <si>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</si>
  <si>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</si>
  <si>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</si>
  <si>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</si>
  <si>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</si>
  <si>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</si>
  <si>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</si>
  <si>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</si>
  <si>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</si>
  <si>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</si>
  <si>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</si>
  <si>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</si>
  <si>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</si>
  <si>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</si>
  <si>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</si>
  <si>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</si>
  <si>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</si>
  <si>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</si>
  <si>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</si>
  <si>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</si>
  <si>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</si>
  <si>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</si>
  <si>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</si>
  <si>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</si>
  <si>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</si>
  <si>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</si>
  <si>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</si>
  <si>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</si>
  <si>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</si>
  <si>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</si>
  <si>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</si>
  <si>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</si>
  <si>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</si>
  <si>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</si>
  <si>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</si>
  <si>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</si>
  <si>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</si>
  <si>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</si>
  <si>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</si>
  <si>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</si>
  <si>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</si>
  <si>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</si>
  <si>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</si>
  <si>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</si>
  <si>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</si>
  <si>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</si>
  <si>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</si>
  <si>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</si>
  <si>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</si>
  <si>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</si>
  <si>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</si>
  <si>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</si>
  <si>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</si>
  <si>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</si>
  <si>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</si>
  <si>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</si>
  <si>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</si>
  <si>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</si>
  <si>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</si>
  <si>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</si>
  <si>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</si>
  <si>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</si>
  <si>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</si>
  <si>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</si>
  <si>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</si>
  <si>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</si>
  <si>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</si>
  <si>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</si>
  <si>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</si>
  <si>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</si>
  <si>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</si>
  <si>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</si>
  <si>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</si>
  <si>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</si>
  <si>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</si>
  <si>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</si>
  <si>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</si>
  <si>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</si>
  <si>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</si>
  <si>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</si>
  <si>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</si>
  <si>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</si>
  <si>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</si>
  <si>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</si>
  <si>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</si>
  <si>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</si>
  <si>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</si>
  <si>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</si>
  <si>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</si>
  <si>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</si>
  <si>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</si>
  <si>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</si>
  <si>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</si>
  <si>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</si>
  <si>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</si>
  <si>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</si>
  <si>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</si>
  <si>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</si>
  <si>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</si>
  <si>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</si>
  <si>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</si>
  <si>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</si>
  <si>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</si>
  <si>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</si>
  <si>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</si>
  <si>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</si>
  <si>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</si>
  <si>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</si>
  <si>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</si>
  <si>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</si>
  <si>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</si>
  <si>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</si>
  <si>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</si>
  <si>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</si>
  <si>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</si>
  <si>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</si>
  <si>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</si>
  <si>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</si>
  <si>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</si>
  <si>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</si>
  <si>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</si>
  <si>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</si>
  <si>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</si>
  <si>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</si>
  <si>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</si>
  <si>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</si>
  <si>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</si>
  <si>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</si>
  <si>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</si>
  <si>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</si>
  <si>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</si>
  <si>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</si>
  <si>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</si>
  <si>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</si>
  <si>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</si>
  <si>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</si>
  <si>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</si>
  <si>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</si>
  <si>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</si>
  <si>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</si>
  <si>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</si>
  <si>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</si>
  <si>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</si>
  <si>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</si>
  <si>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</si>
  <si>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</si>
  <si>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</si>
  <si>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</si>
  <si>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</si>
  <si>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</si>
  <si>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</si>
  <si>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</si>
  <si>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</si>
  <si>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</si>
  <si>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</si>
  <si>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</si>
  <si>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</si>
  <si>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</si>
  <si>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</si>
  <si>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</si>
  <si>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</si>
  <si>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</si>
  <si>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</si>
  <si>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</si>
  <si>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</si>
  <si>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</si>
  <si>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</si>
  <si>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</si>
  <si>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</si>
  <si>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</si>
  <si>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</si>
  <si>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</si>
  <si>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</si>
  <si>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</si>
  <si>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</si>
  <si>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</si>
  <si>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</si>
  <si>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</si>
  <si>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</si>
  <si>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</si>
  <si>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</si>
  <si>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</si>
  <si>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</si>
  <si>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</si>
  <si>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</si>
  <si>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</si>
  <si>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</si>
  <si>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</si>
  <si>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</si>
  <si>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</si>
  <si>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</si>
  <si>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</si>
  <si>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</si>
  <si>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</si>
  <si>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</si>
  <si>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</si>
  <si>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</si>
  <si>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</si>
  <si>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</si>
  <si>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</si>
  <si>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</si>
  <si>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</si>
  <si>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</si>
  <si>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</si>
  <si>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</si>
  <si>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</si>
  <si>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</si>
  <si>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</si>
  <si>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</si>
  <si>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</si>
  <si>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</si>
  <si>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</si>
  <si>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</si>
  <si>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</si>
  <si>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</si>
  <si>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</si>
  <si>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</si>
  <si>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</si>
  <si>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</si>
  <si>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</si>
  <si>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</si>
  <si>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</si>
  <si>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</si>
  <si>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</si>
  <si>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</si>
  <si>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</si>
  <si>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</si>
  <si>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</si>
  <si>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</si>
  <si>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</si>
  <si>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</si>
  <si>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</si>
  <si>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</si>
  <si>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</si>
  <si>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</si>
  <si>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</si>
  <si>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</si>
  <si>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</si>
  <si>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</si>
  <si>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</si>
  <si>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</si>
  <si>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</si>
  <si>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</si>
  <si>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</si>
  <si>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</si>
  <si>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</si>
  <si>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</si>
  <si>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</si>
  <si>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</si>
  <si>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</si>
  <si>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</si>
  <si>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</si>
  <si>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</si>
  <si>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</si>
  <si>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</si>
  <si>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</si>
  <si>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</si>
  <si>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</si>
  <si>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</si>
  <si>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</si>
  <si>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</si>
  <si>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</si>
  <si>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</si>
  <si>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</si>
  <si>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</si>
  <si>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</si>
  <si>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</si>
  <si>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</si>
  <si>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</si>
  <si>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</si>
  <si>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</si>
  <si>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</si>
  <si>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</si>
  <si>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</si>
  <si>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</si>
  <si>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</si>
  <si>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</si>
  <si>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</si>
  <si>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</si>
  <si>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</si>
  <si>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</si>
  <si>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</si>
  <si>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</si>
  <si>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</si>
  <si>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</si>
  <si>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</si>
  <si>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</si>
  <si>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</si>
  <si>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</si>
  <si>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</si>
  <si>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</si>
  <si>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</si>
  <si>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</si>
  <si>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</si>
  <si>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</si>
  <si>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</si>
  <si>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</si>
  <si>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</si>
  <si>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</si>
  <si>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</si>
  <si>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</si>
  <si>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</si>
  <si>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</si>
  <si>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</si>
  <si>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</si>
  <si>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</si>
  <si>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</si>
  <si>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</si>
  <si>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</si>
  <si>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</si>
  <si>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</si>
  <si>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</si>
  <si>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</si>
  <si>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</si>
  <si>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</si>
  <si>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</si>
  <si>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</si>
  <si>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</si>
  <si>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</si>
  <si>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</si>
  <si>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</si>
  <si>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</si>
  <si>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</si>
  <si>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</si>
  <si>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</si>
  <si>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</si>
  <si>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</si>
  <si>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</si>
  <si>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</si>
  <si>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</si>
  <si>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</si>
  <si>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</si>
  <si>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</si>
  <si>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</si>
  <si>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</si>
  <si>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</si>
  <si>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</si>
  <si>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</si>
  <si>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</si>
  <si>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</si>
  <si>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</si>
  <si>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</si>
  <si>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</si>
  <si>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</si>
  <si>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</si>
  <si>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</si>
  <si>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</si>
  <si>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</si>
  <si>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</si>
  <si>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</si>
  <si>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</si>
  <si>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</si>
  <si>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</si>
  <si>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</si>
  <si>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</si>
  <si>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</si>
  <si>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</si>
  <si>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</si>
  <si>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</si>
  <si>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</si>
  <si>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</si>
  <si>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</si>
  <si>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</si>
  <si>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</si>
  <si>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</si>
  <si>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</si>
  <si>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</si>
  <si>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</si>
  <si>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</si>
  <si>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</si>
  <si>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</si>
  <si>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</si>
  <si>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</si>
  <si>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</si>
  <si>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</si>
  <si>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</si>
  <si>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</si>
  <si>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</si>
  <si>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</si>
  <si>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</si>
  <si>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</si>
  <si>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</si>
  <si>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</si>
  <si>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</si>
  <si>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</si>
  <si>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</si>
  <si>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</si>
  <si>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</si>
  <si>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</si>
  <si>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</si>
  <si>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</si>
  <si>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</si>
  <si>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</si>
  <si>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</si>
  <si>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</si>
  <si>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</si>
  <si>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</si>
  <si>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</si>
  <si>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</si>
  <si>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</si>
  <si>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</si>
  <si>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</si>
  <si>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</si>
  <si>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</si>
  <si>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</si>
  <si>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</si>
  <si>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</si>
  <si>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</si>
  <si>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</si>
  <si>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</si>
  <si>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</si>
  <si>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</si>
  <si>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</si>
  <si>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</si>
  <si>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</si>
  <si>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</si>
  <si>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</si>
  <si>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</si>
  <si>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</si>
  <si>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</si>
  <si>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</si>
  <si>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</si>
  <si>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</si>
  <si>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</si>
  <si>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</si>
  <si>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</si>
  <si>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</si>
  <si>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</si>
  <si>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</si>
  <si>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</si>
  <si>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</si>
  <si>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</si>
  <si>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</si>
  <si>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</si>
  <si>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</si>
  <si>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</si>
  <si>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</si>
  <si>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</si>
  <si>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</si>
  <si>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</si>
  <si>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</si>
  <si>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</si>
  <si>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</si>
  <si>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</si>
  <si>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</si>
  <si>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</si>
  <si>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</si>
  <si>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</si>
  <si>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</si>
  <si>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</si>
  <si>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</si>
  <si>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</si>
  <si>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</si>
  <si>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</si>
  <si>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</si>
  <si>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</si>
  <si>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</si>
  <si>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</si>
  <si>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</si>
  <si>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</si>
  <si>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</si>
  <si>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</si>
  <si>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</si>
  <si>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</si>
  <si>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</si>
  <si>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</si>
  <si>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</si>
  <si>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</si>
  <si>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</si>
  <si>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</si>
  <si>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</si>
  <si>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</si>
  <si>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</si>
  <si>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</si>
  <si>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</si>
  <si>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</si>
  <si>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</si>
  <si>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</si>
  <si>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</si>
  <si>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</si>
  <si>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</si>
  <si>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</si>
  <si>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</si>
  <si>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</si>
  <si>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</si>
  <si>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</si>
  <si>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</si>
  <si>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</si>
  <si>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</si>
  <si>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</si>
  <si>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</si>
  <si>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</si>
  <si>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</si>
  <si>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</si>
  <si>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</si>
  <si>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</si>
  <si>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</si>
  <si>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</si>
  <si>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</si>
  <si>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</si>
  <si>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</si>
  <si>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</si>
  <si>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</si>
  <si>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</si>
  <si>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</si>
  <si>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</si>
  <si>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</si>
  <si>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</si>
  <si>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</si>
  <si>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</si>
  <si>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</si>
  <si>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</si>
  <si>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</si>
  <si>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</si>
  <si>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</si>
  <si>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</si>
  <si>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</si>
  <si>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</si>
  <si>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</si>
  <si>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</si>
  <si>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</si>
  <si>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</si>
  <si>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</si>
  <si>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</si>
  <si>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</si>
  <si>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</si>
  <si>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</si>
  <si>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</si>
  <si>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</si>
  <si>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</si>
  <si>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</si>
  <si>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</si>
  <si>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</si>
  <si>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</si>
  <si>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</si>
  <si>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</si>
  <si>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</si>
  <si>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</si>
  <si>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</si>
  <si>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</si>
  <si>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</si>
  <si>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</si>
  <si>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</si>
  <si>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</si>
  <si>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</si>
  <si>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</si>
  <si>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</si>
  <si>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</si>
  <si>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</si>
  <si>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</si>
  <si>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</si>
  <si>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</si>
  <si>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</si>
  <si>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</si>
  <si>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</si>
  <si>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</si>
  <si>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</si>
  <si>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</si>
  <si>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</si>
  <si>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</si>
  <si>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</si>
  <si>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</si>
  <si>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</si>
  <si>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</si>
  <si>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</si>
  <si>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</si>
  <si>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</si>
  <si>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</si>
  <si>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</si>
  <si>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</si>
  <si>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</si>
  <si>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</si>
  <si>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</si>
  <si>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</si>
  <si>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</si>
  <si>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</si>
  <si>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</si>
  <si>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</si>
  <si>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</si>
  <si>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</si>
  <si>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</si>
  <si>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</si>
  <si>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</si>
  <si>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</si>
  <si>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</si>
  <si>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</si>
  <si>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</si>
  <si>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</si>
  <si>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</si>
  <si>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</si>
  <si>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</si>
  <si>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</si>
  <si>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</si>
  <si>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</si>
  <si>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</si>
  <si>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</si>
  <si>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</si>
  <si>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</si>
  <si>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</si>
  <si>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</si>
  <si>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</si>
  <si>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</si>
  <si>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</si>
  <si>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</si>
  <si>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</si>
  <si>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</si>
  <si>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</si>
  <si>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</si>
  <si>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</si>
  <si>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</si>
  <si>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</si>
  <si>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</si>
  <si>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</si>
  <si>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</si>
  <si>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</si>
  <si>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</si>
  <si>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</si>
  <si>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</si>
  <si>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</si>
  <si>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</si>
  <si>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</si>
  <si>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</si>
  <si>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</si>
  <si>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</si>
  <si>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</si>
  <si>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</si>
  <si>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</si>
  <si>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</si>
  <si>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</si>
  <si>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</si>
  <si>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</si>
  <si>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</si>
  <si>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</si>
  <si>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</si>
  <si>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</si>
  <si>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</si>
  <si>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</si>
  <si>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</si>
  <si>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</si>
  <si>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</si>
  <si>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</si>
  <si>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</si>
  <si>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</si>
  <si>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</si>
  <si>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</si>
  <si>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</si>
  <si>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</si>
  <si>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</si>
  <si>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</si>
  <si>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</si>
  <si>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</si>
  <si>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</si>
  <si>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</si>
  <si>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</si>
  <si>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</si>
  <si>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</si>
  <si>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</si>
  <si>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</si>
  <si>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</si>
  <si>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</si>
  <si>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</si>
  <si>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</si>
  <si>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</si>
  <si>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</si>
  <si>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</si>
  <si>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</si>
  <si>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</si>
  <si>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</si>
  <si>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</si>
  <si>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</si>
  <si>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</si>
  <si>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</si>
  <si>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</si>
  <si>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</si>
  <si>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</si>
  <si>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</si>
  <si>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</si>
  <si>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</si>
  <si>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</si>
  <si>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</si>
  <si>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</si>
  <si>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</si>
  <si>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</si>
  <si>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</si>
  <si>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</si>
  <si>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</si>
  <si>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</si>
  <si>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</si>
  <si>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</si>
  <si>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</si>
  <si>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</si>
  <si>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</si>
  <si>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</si>
  <si>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</si>
  <si>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</si>
  <si>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</si>
  <si>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</si>
  <si>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</si>
  <si>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</si>
  <si>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</si>
  <si>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</si>
  <si>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</si>
  <si>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</si>
  <si>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</si>
  <si>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</si>
  <si>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</si>
  <si>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</si>
  <si>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</si>
  <si>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</si>
  <si>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</si>
  <si>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</si>
  <si>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</si>
  <si>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</si>
  <si>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</si>
  <si>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</si>
  <si>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</si>
  <si>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</si>
  <si>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</si>
  <si>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</si>
  <si>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</si>
  <si>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</si>
  <si>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</si>
  <si>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</si>
  <si>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</si>
  <si>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</si>
  <si>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</si>
  <si>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</si>
  <si>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</si>
  <si>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</si>
  <si>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</si>
  <si>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</si>
  <si>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</si>
  <si>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</si>
  <si>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</si>
  <si>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</si>
  <si>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</si>
  <si>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</si>
  <si>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</si>
  <si>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</si>
  <si>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</si>
  <si>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</si>
  <si>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</si>
  <si>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</si>
  <si>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</si>
  <si>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</si>
  <si>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</si>
  <si>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</si>
  <si>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</si>
  <si>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</si>
  <si>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</si>
  <si>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</si>
  <si>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</si>
  <si>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</si>
  <si>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</si>
  <si>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</si>
  <si>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</si>
  <si>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</si>
  <si>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</si>
  <si>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</si>
  <si>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</si>
  <si>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</si>
  <si>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</si>
  <si>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</si>
  <si>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</si>
  <si>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</si>
  <si>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</si>
  <si>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</si>
  <si>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</si>
  <si>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</si>
  <si>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</si>
  <si>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</si>
  <si>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</si>
  <si>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</si>
  <si>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</si>
  <si>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</si>
  <si>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</si>
  <si>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</si>
  <si>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</si>
  <si>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</si>
  <si>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</si>
  <si>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</si>
  <si>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</si>
  <si>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</si>
  <si>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</si>
  <si>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</si>
  <si>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</si>
  <si>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</si>
  <si>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</si>
  <si>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</si>
  <si>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</si>
  <si>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</si>
  <si>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</si>
  <si>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</si>
  <si>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</si>
  <si>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</si>
  <si>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</si>
  <si>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</si>
  <si>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</si>
  <si>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</si>
  <si>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</si>
  <si>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</si>
  <si>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</si>
  <si>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</si>
  <si>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</si>
  <si>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</si>
  <si>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</si>
  <si>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</si>
  <si>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</si>
  <si>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</si>
  <si>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</si>
  <si>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</si>
  <si>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</si>
  <si>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</si>
  <si>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</si>
  <si>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</si>
  <si>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</si>
  <si>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</si>
  <si>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</si>
  <si>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</si>
  <si>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</si>
  <si>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</si>
  <si>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</si>
  <si>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</si>
  <si>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</si>
  <si>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</si>
  <si>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</si>
  <si>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</si>
  <si>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</si>
  <si>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</si>
  <si>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</si>
  <si>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</si>
  <si>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</si>
  <si>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</si>
  <si>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</si>
  <si>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</si>
  <si>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</si>
  <si>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</si>
  <si>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</si>
  <si>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</si>
  <si>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</si>
  <si>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</si>
  <si>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</si>
  <si>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</si>
  <si>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</si>
  <si>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</si>
  <si>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</si>
  <si>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</si>
  <si>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</si>
  <si>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</si>
  <si>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</si>
  <si>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</si>
  <si>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</si>
  <si>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</si>
  <si>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</si>
  <si>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</si>
  <si>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</si>
  <si>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</si>
  <si>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</si>
  <si>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</si>
  <si>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</si>
  <si>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</si>
  <si>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</si>
  <si>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</si>
  <si>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</si>
  <si>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</si>
  <si>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</si>
  <si>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</si>
  <si>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</si>
  <si>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</si>
  <si>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</si>
  <si>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</si>
  <si>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</si>
  <si>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</si>
  <si>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</si>
  <si>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</si>
  <si>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</si>
  <si>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</si>
  <si>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</si>
  <si>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</si>
  <si>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</si>
  <si>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</si>
  <si>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</si>
  <si>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</si>
  <si>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</si>
  <si>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</si>
  <si>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</si>
  <si>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</si>
  <si>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</si>
  <si>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</si>
  <si>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</si>
  <si>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</si>
  <si>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</si>
  <si>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</si>
  <si>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</si>
  <si>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</si>
  <si>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</si>
  <si>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</si>
  <si>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</si>
  <si>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</si>
  <si>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</si>
  <si>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</si>
  <si>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</si>
  <si>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</si>
  <si>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</si>
  <si>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</si>
  <si>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</si>
  <si>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</si>
  <si>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</si>
  <si>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</si>
  <si>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</si>
  <si>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</si>
  <si>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</si>
  <si>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</si>
  <si>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</si>
  <si>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</si>
  <si>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</si>
  <si>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</si>
  <si>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</si>
  <si>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</si>
  <si>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</si>
  <si>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</si>
  <si>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</si>
  <si>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</si>
  <si>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</si>
  <si>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</si>
  <si>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</si>
  <si>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</si>
  <si>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</si>
  <si>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</si>
  <si>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</si>
  <si>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</si>
  <si>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</si>
  <si>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</si>
  <si>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</si>
  <si>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</si>
  <si>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</si>
  <si>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</si>
  <si>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</si>
  <si>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</si>
  <si>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</si>
  <si>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</si>
  <si>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</si>
  <si>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</si>
  <si>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</si>
  <si>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</si>
  <si>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</si>
  <si>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</si>
  <si>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</si>
  <si>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</si>
  <si>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</si>
  <si>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</si>
  <si>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</si>
  <si>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</si>
  <si>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</si>
  <si>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</si>
  <si>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</si>
  <si>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</si>
  <si>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</si>
  <si>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</si>
  <si>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</si>
  <si>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</si>
  <si>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</si>
  <si>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</si>
  <si>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</si>
  <si>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</si>
  <si>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</si>
  <si>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</si>
  <si>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</si>
  <si>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</si>
  <si>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</si>
  <si>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</si>
  <si>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</si>
  <si>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</si>
  <si>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</si>
  <si>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</si>
  <si>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</si>
  <si>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</si>
  <si>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</si>
  <si>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</si>
  <si>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</si>
  <si>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</si>
  <si>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</si>
  <si>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</si>
  <si>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</si>
  <si>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</si>
  <si>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</si>
  <si>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</si>
  <si>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</si>
  <si>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</si>
  <si>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</si>
  <si>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</si>
  <si>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</si>
  <si>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</si>
  <si>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</si>
  <si>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</si>
  <si>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</si>
  <si>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</si>
  <si>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</si>
  <si>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</si>
  <si>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</si>
  <si>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</si>
  <si>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</si>
  <si>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</si>
  <si>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</si>
  <si>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</si>
  <si>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</si>
  <si>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</si>
  <si>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</si>
  <si>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</si>
  <si>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</si>
  <si>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</si>
  <si>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</si>
  <si>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</si>
  <si>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</si>
  <si>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</si>
  <si>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</si>
  <si>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</si>
  <si>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</si>
  <si>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</si>
  <si>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</si>
  <si>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</si>
  <si>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</si>
  <si>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</si>
  <si>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</si>
  <si>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</si>
  <si>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</si>
  <si>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</si>
  <si>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</si>
  <si>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</si>
  <si>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</si>
  <si>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</si>
  <si>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</si>
  <si>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</si>
  <si>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</si>
  <si>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</si>
  <si>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</si>
  <si>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</si>
  <si>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</si>
  <si>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</si>
  <si>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</si>
  <si>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</si>
  <si>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</si>
  <si>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</si>
  <si>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</si>
  <si>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</si>
  <si>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</si>
  <si>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</si>
  <si>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</si>
  <si>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</si>
  <si>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</si>
  <si>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</si>
  <si>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</si>
  <si>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</si>
  <si>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</si>
  <si>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</si>
  <si>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</si>
  <si>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</si>
  <si>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</si>
  <si>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</si>
  <si>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</si>
  <si>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</si>
  <si>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</si>
  <si>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</si>
  <si>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</si>
  <si>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</si>
  <si>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</si>
  <si>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</si>
  <si>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</si>
  <si>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</si>
  <si>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</si>
  <si>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</si>
  <si>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</si>
  <si>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</si>
  <si>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</si>
  <si>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</si>
  <si>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</si>
  <si>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</si>
  <si>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</si>
  <si>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</si>
  <si>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</si>
  <si>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</si>
  <si>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</si>
  <si>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</si>
  <si>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</si>
  <si>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</si>
  <si>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</si>
  <si>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</si>
  <si>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</si>
  <si>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</si>
  <si>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</si>
  <si>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</si>
  <si>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</si>
  <si>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</si>
  <si>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</si>
  <si>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</si>
  <si>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</si>
  <si>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</si>
  <si>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</si>
  <si>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</si>
  <si>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</si>
  <si>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</si>
  <si>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</si>
  <si>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</si>
  <si>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</si>
  <si>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</si>
  <si>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</si>
  <si>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</si>
  <si>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</si>
  <si>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</si>
  <si>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</si>
  <si>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</si>
  <si>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</si>
  <si>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</si>
  <si>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</si>
  <si>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</si>
  <si>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</si>
  <si>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</si>
  <si>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</si>
  <si>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</si>
  <si>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</si>
  <si>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</si>
  <si>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</si>
  <si>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</si>
  <si>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</si>
  <si>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</si>
  <si>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</si>
  <si>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</si>
  <si>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</si>
  <si>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</si>
  <si>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</si>
  <si>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</si>
  <si>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</si>
  <si>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</si>
  <si>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</si>
  <si>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</si>
  <si>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</si>
  <si>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</si>
  <si>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</si>
  <si>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</si>
  <si>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</si>
  <si>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</si>
  <si>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</si>
  <si>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</si>
  <si>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</si>
  <si>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</si>
  <si>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</si>
  <si>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</si>
  <si>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</si>
  <si>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</si>
  <si>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</si>
  <si>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</si>
  <si>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</si>
  <si>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</si>
  <si>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</si>
  <si>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</si>
  <si>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</si>
  <si>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</si>
  <si>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</si>
  <si>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</si>
  <si>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</si>
  <si>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</si>
  <si>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</si>
  <si>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</si>
  <si>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</si>
  <si>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</si>
  <si>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</si>
  <si>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</si>
  <si>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</si>
  <si>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</si>
  <si>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</si>
  <si>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</si>
  <si>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</si>
  <si>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</si>
  <si>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</si>
  <si>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</si>
  <si>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</si>
  <si>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</si>
  <si>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</si>
  <si>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</si>
  <si>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</si>
  <si>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</si>
  <si>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</si>
  <si>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</si>
  <si>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</si>
  <si>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</si>
  <si>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</si>
  <si>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</si>
  <si>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</si>
  <si>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</si>
  <si>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</si>
  <si>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</si>
  <si>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</si>
  <si>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</si>
  <si>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</si>
  <si>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</si>
  <si>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</si>
  <si>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</si>
  <si>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</si>
  <si>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</si>
  <si>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</si>
  <si>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</si>
  <si>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</si>
  <si>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</si>
  <si>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</si>
  <si>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</si>
  <si>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</si>
  <si>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</si>
  <si>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</si>
  <si>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</si>
  <si>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</si>
  <si>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</si>
  <si>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</si>
  <si>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</si>
  <si>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</si>
  <si>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</si>
  <si>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</si>
  <si>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</si>
  <si>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</si>
  <si>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</si>
  <si>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</si>
  <si>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</si>
  <si>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</si>
  <si>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</si>
  <si>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</si>
  <si>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</si>
  <si>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</si>
  <si>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</si>
  <si>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</si>
  <si>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</si>
  <si>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</si>
  <si>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</si>
  <si>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</si>
  <si>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</si>
  <si>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</si>
  <si>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</si>
  <si>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</si>
  <si>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</si>
  <si>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</si>
  <si>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</si>
  <si>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</si>
  <si>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</si>
  <si>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</si>
  <si>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</si>
  <si>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</si>
  <si>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</si>
  <si>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</si>
  <si>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</si>
  <si>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</si>
  <si>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</si>
  <si>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</si>
  <si>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</si>
  <si>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</si>
  <si>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</si>
  <si>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</si>
  <si>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</si>
  <si>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</si>
  <si>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</si>
  <si>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</si>
  <si>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</si>
  <si>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</si>
  <si>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</si>
  <si>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</si>
  <si>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</si>
  <si>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</si>
  <si>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</si>
  <si>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</si>
  <si>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</si>
  <si>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</si>
  <si>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</si>
  <si>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</si>
  <si>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</si>
  <si>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</si>
  <si>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</si>
  <si>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</si>
  <si>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</si>
  <si>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</si>
  <si>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</si>
  <si>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</si>
  <si>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</si>
  <si>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</si>
  <si>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</si>
  <si>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</si>
  <si>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</si>
  <si>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</si>
  <si>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</si>
  <si>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</si>
  <si>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</si>
  <si>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</si>
  <si>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</si>
  <si>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</si>
  <si>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</si>
  <si>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</si>
  <si>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</si>
  <si>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</si>
  <si>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</si>
  <si>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</si>
  <si>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</si>
  <si>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</si>
  <si>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</si>
  <si>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</si>
  <si>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</si>
  <si>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</si>
  <si>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</si>
  <si>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</si>
  <si>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</si>
  <si>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</si>
  <si>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</si>
  <si>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</si>
  <si>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</si>
  <si>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</si>
  <si>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</si>
  <si>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</si>
  <si>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</si>
  <si>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</si>
  <si>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</si>
  <si>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</si>
  <si>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</si>
  <si>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</si>
  <si>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</si>
  <si>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</si>
  <si>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</si>
  <si>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</si>
  <si>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</si>
  <si>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</si>
  <si>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</si>
  <si>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</si>
  <si>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</si>
  <si>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</si>
  <si>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</si>
  <si>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</si>
  <si>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</si>
  <si>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</si>
  <si>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</si>
  <si>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</si>
  <si>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</si>
  <si>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</si>
  <si>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</si>
  <si>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</si>
  <si>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</si>
  <si>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</si>
  <si>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</si>
  <si>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</si>
  <si>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</si>
  <si>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</si>
  <si>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</si>
  <si>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</si>
  <si>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</si>
  <si>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</si>
  <si>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</si>
  <si>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</si>
  <si>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</si>
  <si>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</si>
  <si>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</si>
  <si>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</si>
  <si>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</si>
  <si>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</si>
  <si>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</si>
  <si>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</si>
  <si>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</si>
  <si>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</si>
  <si>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</si>
  <si>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</si>
  <si>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</si>
  <si>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</si>
  <si>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</si>
  <si>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</si>
  <si>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</si>
  <si>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</si>
  <si>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</si>
  <si>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</si>
  <si>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</si>
  <si>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</si>
  <si>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</si>
  <si>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</si>
  <si>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</si>
  <si>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</si>
  <si>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</si>
  <si>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</si>
  <si>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</si>
  <si>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</si>
  <si>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</si>
  <si>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</si>
  <si>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</si>
  <si>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</si>
  <si>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</si>
  <si>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</si>
  <si>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</si>
  <si>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</si>
  <si>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</si>
  <si>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</si>
  <si>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</si>
  <si>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</si>
  <si>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</si>
  <si>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</si>
  <si>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</si>
  <si>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</si>
  <si>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</si>
  <si>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</si>
  <si>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</si>
  <si>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</si>
  <si>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</si>
  <si>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</si>
  <si>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</si>
  <si>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</si>
  <si>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</si>
  <si>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</si>
  <si>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</si>
  <si>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</si>
  <si>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</si>
  <si>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</si>
  <si>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</si>
  <si>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</si>
  <si>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</si>
  <si>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</si>
  <si>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</si>
  <si>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</si>
  <si>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</si>
  <si>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</si>
  <si>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</si>
  <si>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</si>
  <si>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</si>
  <si>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</si>
  <si>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</si>
  <si>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</si>
  <si>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</si>
  <si>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</si>
  <si>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</si>
  <si>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</si>
  <si>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</si>
  <si>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</si>
  <si>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</si>
  <si>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</si>
  <si>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</si>
  <si>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</si>
  <si>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</si>
  <si>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</si>
  <si>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</si>
  <si>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</si>
  <si>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</si>
  <si>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</si>
  <si>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</si>
  <si>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</si>
  <si>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</si>
  <si>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</si>
  <si>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</si>
  <si>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</si>
  <si>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</si>
  <si>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</si>
  <si>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</si>
  <si>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</si>
  <si>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</si>
  <si>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</si>
  <si>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</si>
  <si>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</si>
  <si>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</si>
  <si>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</si>
  <si>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</si>
  <si>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</si>
  <si>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</si>
  <si>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</si>
  <si>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</si>
  <si>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</si>
  <si>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</si>
  <si>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</si>
  <si>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</si>
  <si>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</si>
  <si>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</si>
  <si>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</si>
  <si>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</si>
  <si>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</si>
  <si>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</si>
  <si>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</si>
  <si>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</si>
  <si>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</si>
  <si>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</si>
  <si>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</si>
  <si>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</si>
  <si>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</si>
  <si>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</si>
  <si>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</si>
  <si>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</si>
  <si>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</si>
  <si>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</si>
  <si>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</si>
  <si>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</si>
  <si>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</si>
  <si>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</si>
  <si>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</si>
  <si>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</si>
  <si>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</si>
  <si>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</si>
  <si>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</si>
  <si>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</si>
  <si>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</si>
  <si>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</si>
  <si>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</si>
  <si>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</si>
  <si>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</si>
  <si>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</si>
  <si>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</si>
  <si>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</si>
  <si>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</si>
  <si>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</si>
  <si>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</si>
  <si>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</si>
  <si>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</si>
  <si>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</si>
  <si>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</si>
  <si>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</si>
  <si>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</si>
  <si>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</si>
  <si>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</si>
  <si>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</si>
  <si>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</si>
  <si>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</si>
  <si>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</si>
  <si>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</si>
  <si>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</si>
  <si>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</si>
  <si>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</si>
  <si>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</si>
  <si>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</si>
  <si>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</si>
  <si>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</si>
  <si>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</si>
  <si>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</si>
  <si>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</si>
  <si>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</si>
  <si>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</si>
  <si>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</si>
  <si>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</si>
  <si>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</si>
  <si>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</si>
  <si>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</si>
  <si>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</si>
  <si>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</si>
  <si>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</si>
  <si>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</si>
  <si>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</si>
  <si>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</si>
  <si>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</si>
  <si>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</si>
  <si>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</si>
  <si>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</si>
  <si>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</si>
  <si>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</si>
  <si>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</si>
  <si>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</si>
  <si>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</si>
  <si>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</si>
  <si>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</si>
  <si>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</si>
  <si>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</si>
  <si>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</si>
  <si>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</si>
  <si>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</si>
  <si>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</si>
  <si>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</si>
  <si>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</si>
  <si>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</si>
  <si>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</si>
  <si>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</si>
  <si>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</si>
  <si>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</si>
  <si>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</si>
  <si>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</si>
  <si>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</si>
  <si>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</si>
  <si>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</si>
  <si>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</si>
  <si>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</si>
  <si>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</si>
  <si>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</si>
  <si>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</si>
  <si>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</si>
  <si>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</si>
  <si>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</si>
  <si>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</si>
  <si>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</si>
  <si>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</si>
  <si>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</si>
  <si>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</si>
  <si>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</si>
  <si>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</si>
  <si>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</si>
  <si>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</si>
  <si>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</si>
  <si>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</si>
  <si>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</si>
  <si>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</si>
  <si>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</si>
  <si>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</si>
  <si>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</si>
  <si>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</si>
  <si>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</si>
  <si>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</si>
  <si>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</si>
  <si>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</si>
  <si>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</si>
  <si>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</si>
  <si>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</si>
  <si>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</si>
  <si>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</si>
  <si>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</si>
  <si>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</si>
  <si>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</si>
  <si>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</si>
  <si>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</si>
  <si>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</si>
  <si>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</si>
  <si>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</si>
  <si>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</si>
  <si>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</si>
  <si>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</si>
  <si>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</si>
  <si>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</si>
  <si>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</si>
  <si>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</si>
  <si>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</si>
  <si>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</si>
  <si>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</si>
  <si>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</si>
  <si>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</si>
  <si>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</si>
  <si>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</si>
  <si>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</si>
  <si>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</si>
  <si>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</si>
  <si>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</si>
  <si>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</si>
  <si>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</si>
  <si>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</si>
  <si>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</si>
  <si>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</si>
  <si>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</si>
  <si>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</si>
  <si>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</si>
  <si>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</si>
  <si>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</si>
  <si>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</si>
  <si>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</si>
  <si>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</si>
  <si>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</si>
  <si>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</si>
  <si>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</si>
  <si>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</si>
  <si>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</si>
  <si>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</si>
  <si>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</si>
  <si>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</si>
  <si>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</si>
  <si>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</si>
  <si>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</si>
  <si>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</si>
  <si>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</si>
  <si>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</si>
  <si>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</si>
  <si>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</si>
  <si>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</si>
  <si>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</si>
  <si>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</si>
  <si>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</si>
  <si>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</si>
  <si>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</si>
  <si>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</si>
  <si>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</si>
  <si>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</si>
  <si>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</si>
  <si>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</si>
  <si>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</si>
  <si>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</si>
  <si>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</si>
  <si>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</si>
  <si>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</si>
  <si>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</si>
  <si>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</si>
  <si>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</si>
  <si>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</si>
  <si>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</si>
  <si>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</si>
  <si>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</si>
  <si>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</si>
  <si>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</si>
  <si>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</si>
  <si>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</si>
  <si>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</si>
  <si>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</si>
  <si>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</si>
  <si>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</si>
  <si>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</si>
  <si>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</si>
  <si>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</si>
  <si>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</si>
  <si>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</si>
  <si>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</si>
  <si>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</si>
  <si>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</si>
  <si>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</si>
  <si>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</si>
  <si>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</si>
  <si>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</si>
  <si>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</si>
  <si>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</si>
  <si>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</si>
  <si>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</si>
  <si>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</si>
  <si>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</si>
  <si>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</si>
  <si>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</si>
  <si>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</si>
  <si>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</si>
  <si>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</si>
  <si>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</si>
  <si>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</si>
  <si>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</si>
  <si>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</si>
  <si>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</si>
  <si>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</si>
  <si>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</si>
  <si>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</si>
  <si>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</si>
  <si>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</si>
  <si>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</si>
  <si>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</si>
  <si>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</si>
  <si>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</si>
  <si>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</si>
  <si>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</si>
  <si>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</si>
  <si>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</si>
  <si>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</si>
  <si>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</si>
  <si>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</si>
  <si>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</si>
  <si>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</si>
  <si>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</si>
  <si>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</si>
  <si>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</si>
  <si>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</si>
  <si>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</si>
  <si>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</si>
  <si>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</si>
  <si>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</si>
  <si>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</si>
  <si>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</si>
  <si>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</si>
  <si>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</si>
  <si>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</si>
  <si>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</si>
  <si>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</si>
  <si>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</si>
  <si>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</si>
  <si>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</si>
  <si>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</si>
  <si>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</si>
  <si>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</si>
  <si>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</si>
  <si>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</si>
  <si>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</si>
  <si>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</si>
  <si>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</si>
  <si>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</si>
  <si>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</si>
  <si>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</si>
  <si>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</si>
  <si>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</si>
  <si>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</si>
  <si>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</si>
  <si>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</si>
  <si>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</si>
  <si>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</si>
  <si>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</si>
  <si>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</si>
  <si>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</si>
  <si>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</si>
  <si>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</si>
  <si>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</si>
  <si>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</si>
  <si>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</si>
  <si>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</si>
  <si>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</si>
  <si>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</si>
  <si>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</si>
  <si>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</si>
  <si>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</si>
  <si>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</si>
  <si>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</si>
  <si>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</si>
  <si>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</si>
  <si>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</si>
  <si>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</si>
  <si>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</si>
  <si>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</si>
  <si>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</si>
  <si>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</si>
  <si>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</si>
  <si>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</si>
  <si>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</si>
  <si>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</si>
  <si>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</si>
  <si>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</si>
  <si>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</si>
  <si>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</si>
  <si>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</si>
  <si>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</si>
  <si>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</si>
  <si>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</si>
  <si>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</si>
  <si>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</si>
  <si>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</si>
  <si>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</si>
  <si>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</si>
  <si>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</si>
  <si>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</si>
  <si>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</si>
  <si>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</si>
  <si>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</si>
  <si>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</si>
  <si>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</si>
  <si>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</si>
  <si>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</si>
  <si>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</si>
  <si>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</si>
  <si>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</si>
  <si>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</si>
  <si>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</si>
  <si>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</si>
  <si>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</si>
  <si>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</si>
  <si>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</si>
  <si>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</si>
  <si>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</si>
  <si>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</si>
  <si>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</si>
  <si>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</si>
  <si>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</si>
  <si>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</si>
  <si>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</si>
  <si>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</si>
  <si>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</si>
  <si>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</si>
  <si>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</si>
  <si>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</si>
  <si>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</si>
  <si>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</si>
  <si>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</si>
  <si>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</si>
  <si>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</si>
  <si>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</si>
  <si>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</si>
  <si>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</si>
  <si>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</si>
  <si>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</si>
  <si>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</si>
  <si>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</si>
  <si>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</si>
  <si>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</si>
  <si>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</si>
  <si>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</si>
  <si>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</si>
  <si>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</si>
  <si>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</si>
  <si>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</si>
  <si>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</si>
  <si>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</si>
  <si>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</si>
  <si>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</si>
  <si>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</si>
  <si>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</si>
  <si>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</si>
  <si>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</si>
  <si>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</si>
  <si>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</si>
  <si>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</si>
  <si>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</si>
  <si>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</si>
  <si>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</si>
  <si>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</si>
  <si>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</si>
  <si>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</si>
  <si>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</si>
  <si>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</si>
  <si>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</si>
  <si>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</si>
  <si>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</si>
  <si>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</si>
  <si>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</si>
  <si>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</si>
  <si>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</si>
  <si>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</si>
  <si>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</si>
  <si>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</si>
  <si>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</si>
  <si>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</si>
  <si>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</si>
  <si>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</si>
  <si>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</si>
  <si>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</si>
  <si>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</si>
  <si>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</si>
  <si>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</si>
  <si>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</si>
  <si>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</si>
  <si>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</si>
  <si>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</si>
  <si>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</si>
  <si>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</si>
  <si>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</si>
  <si>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</si>
  <si>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</si>
  <si>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</si>
  <si>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</si>
  <si>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</si>
  <si>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</si>
  <si>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</si>
  <si>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</si>
  <si>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</si>
  <si>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</si>
  <si>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</si>
  <si>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</si>
  <si>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</si>
  <si>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</si>
  <si>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</si>
  <si>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</si>
  <si>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</si>
  <si>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</si>
  <si>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</si>
  <si>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</si>
  <si>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</si>
  <si>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</si>
  <si>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</si>
  <si>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</si>
  <si>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</si>
  <si>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</si>
  <si>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</si>
  <si>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</si>
  <si>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</si>
  <si>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</si>
  <si>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</si>
  <si>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</si>
  <si>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</si>
  <si>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</si>
  <si>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</si>
  <si>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</si>
  <si>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</si>
  <si>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</si>
  <si>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</si>
  <si>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</si>
  <si>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</si>
  <si>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</si>
  <si>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</si>
  <si>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</si>
  <si>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</si>
  <si>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</si>
  <si>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</si>
  <si>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</si>
  <si>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</si>
  <si>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</si>
  <si>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</si>
  <si>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</si>
  <si>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</si>
  <si>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</si>
  <si>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</si>
  <si>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</si>
  <si>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</si>
  <si>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</si>
  <si>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</si>
  <si>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</si>
  <si>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</si>
  <si>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</si>
  <si>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</si>
  <si>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</si>
  <si>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</si>
  <si>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</si>
  <si>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</si>
  <si>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</si>
  <si>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</si>
  <si>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</si>
  <si>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</si>
  <si>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</si>
  <si>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</si>
  <si>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</si>
  <si>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</si>
  <si>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</si>
  <si>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</si>
  <si>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</si>
  <si>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</si>
  <si>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</si>
  <si>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</si>
  <si>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</si>
  <si>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</si>
  <si>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</si>
  <si>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</si>
  <si>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</si>
  <si>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</si>
  <si>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</si>
  <si>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</si>
  <si>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</si>
  <si>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</si>
  <si>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</si>
  <si>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</si>
  <si>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</si>
  <si>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</si>
  <si>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</si>
  <si>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</si>
  <si>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</si>
  <si>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</si>
  <si>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</si>
  <si>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</si>
  <si>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</si>
  <si>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</si>
  <si>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</si>
  <si>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</si>
  <si>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</si>
  <si>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</si>
  <si>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</si>
  <si>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</si>
  <si>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</si>
  <si>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</si>
  <si>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</si>
  <si>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</si>
  <si>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</si>
  <si>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</si>
  <si>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</si>
  <si>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</si>
  <si>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</si>
  <si>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</si>
  <si>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</si>
  <si>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</si>
  <si>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</si>
  <si>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</si>
  <si>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</si>
  <si>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</si>
  <si>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</si>
  <si>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</si>
  <si>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</si>
  <si>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</si>
  <si>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</si>
  <si>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</si>
  <si>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</si>
  <si>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</si>
  <si>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</si>
  <si>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</si>
  <si>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</si>
  <si>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</si>
  <si>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</si>
  <si>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</si>
  <si>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</si>
  <si>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</si>
  <si>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</si>
  <si>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</si>
  <si>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</si>
  <si>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</si>
  <si>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</si>
  <si>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</si>
  <si>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</si>
  <si>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</si>
  <si>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</si>
  <si>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</si>
  <si>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</si>
  <si>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</si>
  <si>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</si>
  <si>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</si>
  <si>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</si>
  <si>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</si>
  <si>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</si>
  <si>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</si>
  <si>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</si>
  <si>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</si>
  <si>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</si>
  <si>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</si>
  <si>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</si>
  <si>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</si>
  <si>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</si>
  <si>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</si>
  <si>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</si>
  <si>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</si>
  <si>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</si>
  <si>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</si>
  <si>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</si>
  <si>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</si>
  <si>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</si>
  <si>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</si>
  <si>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</si>
  <si>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</si>
  <si>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</si>
  <si>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</si>
  <si>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</si>
  <si>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</si>
  <si>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</si>
  <si>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</si>
  <si>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</si>
  <si>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</si>
  <si>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</si>
  <si>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</si>
  <si>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</si>
  <si>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</si>
  <si>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</si>
  <si>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</si>
  <si>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</si>
  <si>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</si>
  <si>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</si>
  <si>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</si>
  <si>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</si>
  <si>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</si>
  <si>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</si>
  <si>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</si>
  <si>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</si>
  <si>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</si>
  <si>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</si>
  <si>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</si>
  <si>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</si>
  <si>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</si>
  <si>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</si>
  <si>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</si>
  <si>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</si>
  <si>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</si>
  <si>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</si>
  <si>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</si>
  <si>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</si>
  <si>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</si>
  <si>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</si>
  <si>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</si>
  <si>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</si>
  <si>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</si>
  <si>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</si>
  <si>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</si>
  <si>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</si>
  <si>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</si>
  <si>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</si>
  <si>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</si>
  <si>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</si>
  <si>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</si>
  <si>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</si>
  <si>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</si>
  <si>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</si>
  <si>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</si>
  <si>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</si>
  <si>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</si>
  <si>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</si>
  <si>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</si>
  <si>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</si>
  <si>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</si>
  <si>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</si>
  <si>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</si>
  <si>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</si>
  <si>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</si>
  <si>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</si>
  <si>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</si>
  <si>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</si>
  <si>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</si>
  <si>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</si>
  <si>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</si>
  <si>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</si>
  <si>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</si>
  <si>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</si>
  <si>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</si>
  <si>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</si>
  <si>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</si>
  <si>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</si>
  <si>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</si>
  <si>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</si>
  <si>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</si>
  <si>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</si>
  <si>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</si>
  <si>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</si>
  <si>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</si>
  <si>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</si>
  <si>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</si>
  <si>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</si>
  <si>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</si>
  <si>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</si>
  <si>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</si>
  <si>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</si>
  <si>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</si>
  <si>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</si>
  <si>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</si>
  <si>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</si>
  <si>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</si>
  <si>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</si>
  <si>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</si>
  <si>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</si>
  <si>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</si>
  <si>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</si>
  <si>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</si>
  <si>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</si>
  <si>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</si>
  <si>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</si>
  <si>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</si>
  <si>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</si>
  <si>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</si>
  <si>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</si>
  <si>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</si>
  <si>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</si>
  <si>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</si>
  <si>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</si>
  <si>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</si>
  <si>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</si>
  <si>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</si>
  <si>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</si>
  <si>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</si>
  <si>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</si>
  <si>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</si>
  <si>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</si>
  <si>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</si>
  <si>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</si>
  <si>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</si>
  <si>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</si>
  <si>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</si>
  <si>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</si>
  <si>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</si>
  <si>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</si>
  <si>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</si>
  <si>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</si>
  <si>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</si>
  <si>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</si>
  <si>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</si>
  <si>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</si>
  <si>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</si>
  <si>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</si>
  <si>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</si>
  <si>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</si>
  <si>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</si>
  <si>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</si>
  <si>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</si>
  <si>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</si>
  <si>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</si>
  <si>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</si>
  <si>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</si>
  <si>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</si>
  <si>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</si>
  <si>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</si>
  <si>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</si>
  <si>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</si>
  <si>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</si>
  <si>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</si>
  <si>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</si>
  <si>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</si>
  <si>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</si>
  <si>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</si>
  <si>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</si>
  <si>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</si>
  <si>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</si>
  <si>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</si>
  <si>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</si>
  <si>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</si>
  <si>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</si>
  <si>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</si>
  <si>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</si>
  <si>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</si>
  <si>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</si>
  <si>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</si>
  <si>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</si>
  <si>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</si>
  <si>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</si>
  <si>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</si>
  <si>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</si>
  <si>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</si>
  <si>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</si>
  <si>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</si>
  <si>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</si>
  <si>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</si>
  <si>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</si>
  <si>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</si>
  <si>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</si>
  <si>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</si>
  <si>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</si>
  <si>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</si>
  <si>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</si>
  <si>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</si>
  <si>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</si>
  <si>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</si>
  <si>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</si>
  <si>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</si>
  <si>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</si>
  <si>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</si>
  <si>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</si>
  <si>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</si>
  <si>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</si>
  <si>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</si>
  <si>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</si>
  <si>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</si>
  <si>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</si>
  <si>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</si>
  <si>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</si>
  <si>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</si>
  <si>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</si>
  <si>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</si>
  <si>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</si>
  <si>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</si>
  <si>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</si>
  <si>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</si>
  <si>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</si>
  <si>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</si>
  <si>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</si>
  <si>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</si>
  <si>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</si>
  <si>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</si>
  <si>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</si>
  <si>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</si>
  <si>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</si>
  <si>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</si>
  <si>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</si>
  <si>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</si>
  <si>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</si>
  <si>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</si>
  <si>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</si>
  <si>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</si>
  <si>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</si>
  <si>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</si>
  <si>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</si>
  <si>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</si>
  <si>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</si>
  <si>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</si>
  <si>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</si>
  <si>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</si>
  <si>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</si>
  <si>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</si>
  <si>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</si>
  <si>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</si>
  <si>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</si>
  <si>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</si>
  <si>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</si>
  <si>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</si>
  <si>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</si>
  <si>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</si>
  <si>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</si>
  <si>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</si>
  <si>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</si>
  <si>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</si>
  <si>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</si>
  <si>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</si>
  <si>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</si>
  <si>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</si>
  <si>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</si>
  <si>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</si>
  <si>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</si>
  <si>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</si>
  <si>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</si>
  <si>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</si>
  <si>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</si>
  <si>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</si>
  <si>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</si>
  <si>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</si>
  <si>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</si>
  <si>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</si>
  <si>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</si>
  <si>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</si>
  <si>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</si>
  <si>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</si>
  <si>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</si>
  <si>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</si>
  <si>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</si>
  <si>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</si>
  <si>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</si>
  <si>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</si>
  <si>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</si>
  <si>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</si>
  <si>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</si>
  <si>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</si>
  <si>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</si>
  <si>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</si>
  <si>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</si>
  <si>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</si>
  <si>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</si>
  <si>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</si>
  <si>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</si>
  <si>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</si>
  <si>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</si>
  <si>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</si>
  <si>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</si>
  <si>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</si>
  <si>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</si>
  <si>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</si>
  <si>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</si>
  <si>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</si>
  <si>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</si>
  <si>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</si>
  <si>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</si>
  <si>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</si>
  <si>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</si>
  <si>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</si>
  <si>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</si>
  <si>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</si>
  <si>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</si>
  <si>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</si>
  <si>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</si>
  <si>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</si>
  <si>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</si>
  <si>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</si>
  <si>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</si>
  <si>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</si>
  <si>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</si>
  <si>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</si>
  <si>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</si>
  <si>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</si>
  <si>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</si>
  <si>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</si>
  <si>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</si>
  <si>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</si>
  <si>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</si>
  <si>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</si>
  <si>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</si>
  <si>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</si>
  <si>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</si>
  <si>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</si>
  <si>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</si>
  <si>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</si>
  <si>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</si>
  <si>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</si>
  <si>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</si>
  <si>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</si>
  <si>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</si>
  <si>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</si>
  <si>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</si>
  <si>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</si>
  <si>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</si>
  <si>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</si>
  <si>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</si>
  <si>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</si>
  <si>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</si>
  <si>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</si>
  <si>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</si>
  <si>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</si>
  <si>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</si>
  <si>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</si>
  <si>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</si>
  <si>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</si>
  <si>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</si>
  <si>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</si>
  <si>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</si>
  <si>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</si>
  <si>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</si>
  <si>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</si>
  <si>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</si>
  <si>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</si>
  <si>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</si>
  <si>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</si>
  <si>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</si>
  <si>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</si>
  <si>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</si>
  <si>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</si>
  <si>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</si>
  <si>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</si>
  <si>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</si>
  <si>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</si>
  <si>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</si>
  <si>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</si>
  <si>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</si>
  <si>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</si>
  <si>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</si>
  <si>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</si>
  <si>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</si>
  <si>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</si>
  <si>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</si>
  <si>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</si>
  <si>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</si>
  <si>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</si>
  <si>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</si>
  <si>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</si>
  <si>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</si>
  <si>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</si>
  <si>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</si>
  <si>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</si>
  <si>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</si>
  <si>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</si>
  <si>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</si>
  <si>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</si>
  <si>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</si>
  <si>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</si>
  <si>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</si>
  <si>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</si>
  <si>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</si>
  <si>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</si>
  <si>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</si>
  <si>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</si>
  <si>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</si>
  <si>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</si>
  <si>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</si>
  <si>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</si>
  <si>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</si>
  <si>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</si>
  <si>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</si>
  <si>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</si>
  <si>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</si>
  <si>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</si>
  <si>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</si>
  <si>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</si>
  <si>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</si>
  <si>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</si>
  <si>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</si>
  <si>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</si>
  <si>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</si>
  <si>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</si>
  <si>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</si>
  <si>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</si>
  <si>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</si>
  <si>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</si>
  <si>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</si>
  <si>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</si>
  <si>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</si>
  <si>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</si>
  <si>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</si>
  <si>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</si>
  <si>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</si>
  <si>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</si>
  <si>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</si>
  <si>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</si>
  <si>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</si>
  <si>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</si>
  <si>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</si>
  <si>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</si>
  <si>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</si>
  <si>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</si>
  <si>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</si>
  <si>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</si>
  <si>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</si>
  <si>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</si>
  <si>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</si>
  <si>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</si>
  <si>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</si>
  <si>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</si>
  <si>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</si>
  <si>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</si>
  <si>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</si>
  <si>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</si>
  <si>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</si>
  <si>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</si>
  <si>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</si>
  <si>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</si>
  <si>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</si>
  <si>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</si>
  <si>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</si>
  <si>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</si>
  <si>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</si>
  <si>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</si>
  <si>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</si>
  <si>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</si>
  <si>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</si>
  <si>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</si>
  <si>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</si>
  <si>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</si>
  <si>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</si>
  <si>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</si>
  <si>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</si>
  <si>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</si>
  <si>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</si>
  <si>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</si>
  <si>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</si>
  <si>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</si>
  <si>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</si>
  <si>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</si>
  <si>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</si>
  <si>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</si>
  <si>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</si>
  <si>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</si>
  <si>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</si>
  <si>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</si>
  <si>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</si>
  <si>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</si>
  <si>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</si>
  <si>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</si>
  <si>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</si>
  <si>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</si>
  <si>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</si>
  <si>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</si>
  <si>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</si>
  <si>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</si>
  <si>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</si>
  <si>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</si>
  <si>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</si>
  <si>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</si>
  <si>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</si>
  <si>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</si>
  <si>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</si>
  <si>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</si>
  <si>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</si>
  <si>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</si>
  <si>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</si>
  <si>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</si>
  <si>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</si>
  <si>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</si>
  <si>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</si>
  <si>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</si>
  <si>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</si>
  <si>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</si>
  <si>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</si>
  <si>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</si>
  <si>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</si>
  <si>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</si>
  <si>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</si>
  <si>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</si>
  <si>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</si>
  <si>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</si>
  <si>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</si>
  <si>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</si>
  <si>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</si>
  <si>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</si>
  <si>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</si>
  <si>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</si>
  <si>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</si>
  <si>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</si>
  <si>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</si>
  <si>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</si>
  <si>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</si>
  <si>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</si>
  <si>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</si>
  <si>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</si>
  <si>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</si>
  <si>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</si>
  <si>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</si>
  <si>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</si>
  <si>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</si>
  <si>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</si>
  <si>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</si>
  <si>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</si>
  <si>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</si>
  <si>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</si>
  <si>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</si>
  <si>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</si>
  <si>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</si>
  <si>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</si>
  <si>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</si>
  <si>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</si>
  <si>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</si>
  <si>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</si>
  <si>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</si>
  <si>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</si>
  <si>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</si>
  <si>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</si>
  <si>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</si>
  <si>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</si>
  <si>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</si>
  <si>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</si>
  <si>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</si>
  <si>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</si>
  <si>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</si>
  <si>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</si>
  <si>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</si>
  <si>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</si>
  <si>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</si>
  <si>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</si>
  <si>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</si>
  <si>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</si>
  <si>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</si>
  <si>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</si>
  <si>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</si>
  <si>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</si>
  <si>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</si>
  <si>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</si>
  <si>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</si>
  <si>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</si>
  <si>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</si>
  <si>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</si>
  <si>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</si>
  <si>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</si>
  <si>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</si>
  <si>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</si>
  <si>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</si>
  <si>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</si>
  <si>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</si>
  <si>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</si>
  <si>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</si>
  <si>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</si>
  <si>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</si>
  <si>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</si>
  <si>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</si>
  <si>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</si>
  <si>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</si>
  <si>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</si>
  <si>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</si>
  <si>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</si>
  <si>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</si>
  <si>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</si>
  <si>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</si>
  <si>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</si>
  <si>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</si>
  <si>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</si>
  <si>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</si>
  <si>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</si>
  <si>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</si>
  <si>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</si>
  <si>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</si>
  <si>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</si>
  <si>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</si>
  <si>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</si>
  <si>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</si>
  <si>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</si>
  <si>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</si>
  <si>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</si>
  <si>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</si>
  <si>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</si>
  <si>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</si>
  <si>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</si>
  <si>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</si>
  <si>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</si>
  <si>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</si>
  <si>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</si>
  <si>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</si>
  <si>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</si>
  <si>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</si>
  <si>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</si>
  <si>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</si>
  <si>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</si>
  <si>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</si>
  <si>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</si>
  <si>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</si>
  <si>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</si>
  <si>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</si>
  <si>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</si>
  <si>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</si>
  <si>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</si>
  <si>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</si>
  <si>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</si>
  <si>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</si>
  <si>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</si>
  <si>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</si>
  <si>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</si>
  <si>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</si>
  <si>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</si>
  <si>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</si>
  <si>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</si>
  <si>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</si>
  <si>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</si>
  <si>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</si>
  <si>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</si>
  <si>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</si>
  <si>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</si>
  <si>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</si>
  <si>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</si>
  <si>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</si>
  <si>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</si>
  <si>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</si>
  <si>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</si>
  <si>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</si>
  <si>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</si>
  <si>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</si>
  <si>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</si>
  <si>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</si>
  <si>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</si>
  <si>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</si>
  <si>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</si>
  <si>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</si>
  <si>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</si>
  <si>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</si>
  <si>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</si>
  <si>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</si>
  <si>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</si>
  <si>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</si>
  <si>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</si>
  <si>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</si>
  <si>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</si>
  <si>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</si>
  <si>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</si>
  <si>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</si>
  <si>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</si>
  <si>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</si>
  <si>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</si>
  <si>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</si>
  <si>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</si>
  <si>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</si>
  <si>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</si>
  <si>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</si>
  <si>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</si>
  <si>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</si>
  <si>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</si>
  <si>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</si>
  <si>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</si>
  <si>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</si>
  <si>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</si>
  <si>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</si>
  <si>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</si>
  <si>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</si>
  <si>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</si>
  <si>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</si>
  <si>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</si>
  <si>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</si>
  <si>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</si>
  <si>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</si>
  <si>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</si>
  <si>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</si>
  <si>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</si>
  <si>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</si>
  <si>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</si>
  <si>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</si>
  <si>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</si>
  <si>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</si>
  <si>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</si>
  <si>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</si>
  <si>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</si>
  <si>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</si>
  <si>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</si>
  <si>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</si>
  <si>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</si>
  <si>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</si>
  <si>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</si>
  <si>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</si>
  <si>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</si>
  <si>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</si>
  <si>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</si>
  <si>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</si>
  <si>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</si>
  <si>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</si>
  <si>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</si>
  <si>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</si>
  <si>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</si>
  <si>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</si>
  <si>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</si>
  <si>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</si>
  <si>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</si>
  <si>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</si>
  <si>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</si>
  <si>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</si>
  <si>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</si>
  <si>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</si>
  <si>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</si>
  <si>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</si>
  <si>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</si>
  <si>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</si>
  <si>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</si>
  <si>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</si>
  <si>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</si>
  <si>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</si>
  <si>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</si>
  <si>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</si>
  <si>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</si>
  <si>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</si>
  <si>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</si>
  <si>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</si>
  <si>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</si>
  <si>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</si>
  <si>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</si>
  <si>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</si>
  <si>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</si>
  <si>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</si>
  <si>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</si>
  <si>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</si>
  <si>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</si>
  <si>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</si>
  <si>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</si>
  <si>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</si>
  <si>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</si>
  <si>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</si>
  <si>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</si>
  <si>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</si>
  <si>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</si>
  <si>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</si>
  <si>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</si>
  <si>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</si>
  <si>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</si>
  <si>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</si>
  <si>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</si>
  <si>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</si>
  <si>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</si>
  <si>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</si>
  <si>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</si>
  <si>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</si>
  <si>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</si>
  <si>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</si>
  <si>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</si>
  <si>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</si>
  <si>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</si>
  <si>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</si>
  <si>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</si>
  <si>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</si>
  <si>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</si>
  <si>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</si>
  <si>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</si>
  <si>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</si>
  <si>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</si>
  <si>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</si>
  <si>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</si>
  <si>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</si>
  <si>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</si>
  <si>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</si>
  <si>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</si>
  <si>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</si>
  <si>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</si>
  <si>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</si>
  <si>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</si>
  <si>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</si>
  <si>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</si>
  <si>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</si>
  <si>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</si>
  <si>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</si>
  <si>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</si>
  <si>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</si>
  <si>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</si>
  <si>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</si>
  <si>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</si>
  <si>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</si>
  <si>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</si>
  <si>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</si>
  <si>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</si>
  <si>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</si>
  <si>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</si>
  <si>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</si>
  <si>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</si>
  <si>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</si>
  <si>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</si>
  <si>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</si>
  <si>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</si>
  <si>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</si>
  <si>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</si>
  <si>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</si>
  <si>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</si>
  <si>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</si>
  <si>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</si>
  <si>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</si>
  <si>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</si>
  <si>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</si>
  <si>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</si>
  <si>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</si>
  <si>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</si>
  <si>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</si>
  <si>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</si>
  <si>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</si>
  <si>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</si>
  <si>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</si>
  <si>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</si>
  <si>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</si>
  <si>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</si>
  <si>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</si>
  <si>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</si>
  <si>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</si>
  <si>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</si>
  <si>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</si>
  <si>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</si>
  <si>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</si>
  <si>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</si>
  <si>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</si>
  <si>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</si>
  <si>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</si>
  <si>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</si>
  <si>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</si>
  <si>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</si>
  <si>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</si>
  <si>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</si>
  <si>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</si>
  <si>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</si>
  <si>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</si>
  <si>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</si>
  <si>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</si>
  <si>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</si>
  <si>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</si>
  <si>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</si>
  <si>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</si>
  <si>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</si>
  <si>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</si>
  <si>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</si>
  <si>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</si>
  <si>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</si>
  <si>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</si>
  <si>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</si>
  <si>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</si>
  <si>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</si>
  <si>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</si>
  <si>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</si>
  <si>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</si>
  <si>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</si>
  <si>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</si>
  <si>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</si>
  <si>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</si>
  <si>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</si>
  <si>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</si>
  <si>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</si>
  <si>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</si>
  <si>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</si>
  <si>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</si>
  <si>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</si>
  <si>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</si>
  <si>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</si>
  <si>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</si>
  <si>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</si>
  <si>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</si>
  <si>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</si>
  <si>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</si>
  <si>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</si>
  <si>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</si>
  <si>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</si>
  <si>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</si>
  <si>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</si>
  <si>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</si>
  <si>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</si>
  <si>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</si>
  <si>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</si>
  <si>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</si>
  <si>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</si>
  <si>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</si>
  <si>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</si>
  <si>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</si>
  <si>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</si>
  <si>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</si>
  <si>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</si>
  <si>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</si>
  <si>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</si>
  <si>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</si>
  <si>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</si>
  <si>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</si>
  <si>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</si>
  <si>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</si>
  <si>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</si>
  <si>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</si>
  <si>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</si>
  <si>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</si>
  <si>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</si>
  <si>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</si>
  <si>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</si>
  <si>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</si>
  <si>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</si>
  <si>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</si>
  <si>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</si>
  <si>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</si>
  <si>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</si>
  <si>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</si>
  <si>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</si>
  <si>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</si>
  <si>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</si>
  <si>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</si>
  <si>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</si>
  <si>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</si>
  <si>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</si>
  <si>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</si>
  <si>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</si>
  <si>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</si>
  <si>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</si>
  <si>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</si>
  <si>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</si>
  <si>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</si>
  <si>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</si>
  <si>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</si>
  <si>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</si>
  <si>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</si>
  <si>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</si>
  <si>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</si>
  <si>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</si>
  <si>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</si>
  <si>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</si>
  <si>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</si>
  <si>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</si>
  <si>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</si>
  <si>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</si>
  <si>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</si>
  <si>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</si>
  <si>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</si>
  <si>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</si>
  <si>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</si>
  <si>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</si>
  <si>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</si>
  <si>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</si>
  <si>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</si>
  <si>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</si>
  <si>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</si>
  <si>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</si>
  <si>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</si>
  <si>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</si>
  <si>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</si>
  <si>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</si>
  <si>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</si>
  <si>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</si>
  <si>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</si>
  <si>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</si>
  <si>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</si>
  <si>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</si>
  <si>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</si>
  <si>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</si>
  <si>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</si>
  <si>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</si>
  <si>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</si>
  <si>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</si>
  <si>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</si>
  <si>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</si>
  <si>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</si>
  <si>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</si>
  <si>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</si>
  <si>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</si>
  <si>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</si>
  <si>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</si>
  <si>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</si>
  <si>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</si>
  <si>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</si>
  <si>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</si>
  <si>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</si>
  <si>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</si>
  <si>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</si>
  <si>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</si>
  <si>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</si>
  <si>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</si>
  <si>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</si>
  <si>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</si>
  <si>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</si>
  <si>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</si>
  <si>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</si>
  <si>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</si>
  <si>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</si>
  <si>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</si>
  <si>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</si>
  <si>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</si>
  <si>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</si>
  <si>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</si>
  <si>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</si>
  <si>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</si>
  <si>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</si>
  <si>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</si>
  <si>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</si>
  <si>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</si>
  <si>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</si>
  <si>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</si>
  <si>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</si>
  <si>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</si>
  <si>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</si>
  <si>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</si>
  <si>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</si>
  <si>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</si>
  <si>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</si>
  <si>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</si>
  <si>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</si>
  <si>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</si>
  <si>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</si>
  <si>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</si>
  <si>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</si>
  <si>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</si>
  <si>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</si>
  <si>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</si>
  <si>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</si>
  <si>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</si>
  <si>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</si>
  <si>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</si>
  <si>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</si>
  <si>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</si>
  <si>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</si>
  <si>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</si>
  <si>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</si>
  <si>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</si>
  <si>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</si>
  <si>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</si>
  <si>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</si>
  <si>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</si>
  <si>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</si>
  <si>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</si>
  <si>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</si>
  <si>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</si>
  <si>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</si>
  <si>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</si>
  <si>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</si>
  <si>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</si>
  <si>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</si>
  <si>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</si>
  <si>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</si>
  <si>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</si>
  <si>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</si>
  <si>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</si>
  <si>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</si>
  <si>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</si>
  <si>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</si>
  <si>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</si>
  <si>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</si>
  <si>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</si>
  <si>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</si>
  <si>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</si>
  <si>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</si>
  <si>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</si>
  <si>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</si>
  <si>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</si>
  <si>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</si>
  <si>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</si>
  <si>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</si>
  <si>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</si>
  <si>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</si>
  <si>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</si>
  <si>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</si>
  <si>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</si>
  <si>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</si>
  <si>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</si>
  <si>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</si>
  <si>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</si>
  <si>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</si>
  <si>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</si>
  <si>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</si>
  <si>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</si>
  <si>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</si>
  <si>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</si>
  <si>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</si>
  <si>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</si>
  <si>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</si>
  <si>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</si>
  <si>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</si>
  <si>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</si>
  <si>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</si>
  <si>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</si>
  <si>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</si>
  <si>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</si>
  <si>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</si>
  <si>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</si>
  <si>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</si>
  <si>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</si>
  <si>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</si>
  <si>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</si>
  <si>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</si>
  <si>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</si>
  <si>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</si>
  <si>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</si>
  <si>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</si>
  <si>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</si>
  <si>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</si>
  <si>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</si>
  <si>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</si>
  <si>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</si>
  <si>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</si>
  <si>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</si>
  <si>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</si>
  <si>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</si>
  <si>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</si>
  <si>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</si>
  <si>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</si>
  <si>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</si>
  <si>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</si>
  <si>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</si>
  <si>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</si>
  <si>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</si>
  <si>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</si>
  <si>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</si>
  <si>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</si>
  <si>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</si>
  <si>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</si>
  <si>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</si>
  <si>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</si>
  <si>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</si>
  <si>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</si>
  <si>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</si>
  <si>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</si>
  <si>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</si>
  <si>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</si>
  <si>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</si>
  <si>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</si>
  <si>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</si>
  <si>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</si>
  <si>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</si>
  <si>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</si>
  <si>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</si>
  <si>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</si>
  <si>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</si>
  <si>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</si>
  <si>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</si>
  <si>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</si>
  <si>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</si>
  <si>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</si>
  <si>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</si>
  <si>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</si>
  <si>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</si>
  <si>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</si>
  <si>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</si>
  <si>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</si>
  <si>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</si>
  <si>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</si>
  <si>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</si>
  <si>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</si>
  <si>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</si>
  <si>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</si>
  <si>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</si>
  <si>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</si>
  <si>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</si>
  <si>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</si>
  <si>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</si>
  <si>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</si>
  <si>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</si>
  <si>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</si>
  <si>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</si>
  <si>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</si>
  <si>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</si>
  <si>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</si>
  <si>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</si>
  <si>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</si>
  <si>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</si>
  <si>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</si>
  <si>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</si>
  <si>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</si>
  <si>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</si>
  <si>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</si>
  <si>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</si>
  <si>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</si>
  <si>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</si>
  <si>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</si>
  <si>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</si>
  <si>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</si>
  <si>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</si>
  <si>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</si>
  <si>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</si>
  <si>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</si>
  <si>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</si>
  <si>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</si>
  <si>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</si>
  <si>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</si>
  <si>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</si>
  <si>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</si>
  <si>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</si>
  <si>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</si>
  <si>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</si>
  <si>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</si>
  <si>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</si>
  <si>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</si>
  <si>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</si>
  <si>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</si>
  <si>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</si>
  <si>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</si>
  <si>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</si>
  <si>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</si>
  <si>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</si>
  <si>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</si>
  <si>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</si>
  <si>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</si>
  <si>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</si>
  <si>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</si>
  <si>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</si>
  <si>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</si>
  <si>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</si>
  <si>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</si>
  <si>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</si>
  <si>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</si>
  <si>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</si>
  <si>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</si>
  <si>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</si>
  <si>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</si>
  <si>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</si>
  <si>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</si>
  <si>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</si>
  <si>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</si>
  <si>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</si>
  <si>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</si>
  <si>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</si>
  <si>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</si>
  <si>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</si>
  <si>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</si>
  <si>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</si>
  <si>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</si>
  <si>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</si>
  <si>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</si>
  <si>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</si>
  <si>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</si>
  <si>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</si>
  <si>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</si>
  <si>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</si>
  <si>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</si>
  <si>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</si>
  <si>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</si>
  <si>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</si>
  <si>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</si>
  <si>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</si>
  <si>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</si>
  <si>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</si>
  <si>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</si>
  <si>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</si>
  <si>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</si>
  <si>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</si>
  <si>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</si>
  <si>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</si>
  <si>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</si>
  <si>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</si>
  <si>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</si>
  <si>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</si>
  <si>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</si>
  <si>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</si>
  <si>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</si>
  <si>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</si>
  <si>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</si>
  <si>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</si>
  <si>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</si>
  <si>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</si>
  <si>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</si>
  <si>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</si>
  <si>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</si>
  <si>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</si>
  <si>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</si>
  <si>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</si>
  <si>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</si>
  <si>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</si>
  <si>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</si>
  <si>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</si>
  <si>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</si>
  <si>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</si>
  <si>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</si>
  <si>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</si>
  <si>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</si>
  <si>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</si>
  <si>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</si>
  <si>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</si>
  <si>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</si>
  <si>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</si>
  <si>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</si>
  <si>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</si>
  <si>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</si>
  <si>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</si>
  <si>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</si>
  <si>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</si>
  <si>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</si>
  <si>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</si>
  <si>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</si>
  <si>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</si>
  <si>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</si>
  <si>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</si>
  <si>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</si>
  <si>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</si>
  <si>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</si>
  <si>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</si>
  <si>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</si>
  <si>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</si>
  <si>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</si>
  <si>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</si>
  <si>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</si>
  <si>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</si>
  <si>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</si>
  <si>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</si>
  <si>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</si>
  <si>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</si>
  <si>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</si>
  <si>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</si>
  <si>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</si>
  <si>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</si>
  <si>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</si>
  <si>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</si>
  <si>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</si>
  <si>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</si>
  <si>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</si>
  <si>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</si>
  <si>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</si>
  <si>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</si>
  <si>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</si>
  <si>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</si>
  <si>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</si>
  <si>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</si>
  <si>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</si>
  <si>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</si>
  <si>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</si>
  <si>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</si>
  <si>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</si>
  <si>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</si>
  <si>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</si>
  <si>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</si>
  <si>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</si>
  <si>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</si>
  <si>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</si>
  <si>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</si>
  <si>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</si>
  <si>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</si>
  <si>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</si>
  <si>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</si>
  <si>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</si>
  <si>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</si>
  <si>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</si>
  <si>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</si>
  <si>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</si>
  <si>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</si>
  <si>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</si>
  <si>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</si>
  <si>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</si>
  <si>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</si>
  <si>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</si>
  <si>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</si>
  <si>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</si>
  <si>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</si>
  <si>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</si>
  <si>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</si>
  <si>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</si>
  <si>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</si>
  <si>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</si>
  <si>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</si>
  <si>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</si>
  <si>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</si>
  <si>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</si>
  <si>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</si>
  <si>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</si>
  <si>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</si>
  <si>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</si>
  <si>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</si>
  <si>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</si>
  <si>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</si>
  <si>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</si>
  <si>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</si>
  <si>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</si>
  <si>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</si>
  <si>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</si>
  <si>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</si>
  <si>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</si>
  <si>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</si>
  <si>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</si>
  <si>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</si>
  <si>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</si>
  <si>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</si>
  <si>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</si>
  <si>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</si>
  <si>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</si>
  <si>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</si>
  <si>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</si>
  <si>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</si>
  <si>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</si>
  <si>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</si>
  <si>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</si>
  <si>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</si>
  <si>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</si>
  <si>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</si>
  <si>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</si>
  <si>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</si>
  <si>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</si>
  <si>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</si>
  <si>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</si>
  <si>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</si>
  <si>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</si>
  <si>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</si>
  <si>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</si>
  <si>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</si>
  <si>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</si>
  <si>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</si>
  <si>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</si>
  <si>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</si>
  <si>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</si>
  <si>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</si>
  <si>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</si>
  <si>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</si>
  <si>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</si>
  <si>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</si>
  <si>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</si>
  <si>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</si>
  <si>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</si>
  <si>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</si>
  <si>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</si>
  <si>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</si>
  <si>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</si>
  <si>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</si>
  <si>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</si>
  <si>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</si>
  <si>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</si>
  <si>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</si>
  <si>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</si>
  <si>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</si>
  <si>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</si>
  <si>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</si>
  <si>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</si>
  <si>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</si>
  <si>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</si>
  <si>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</si>
  <si>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</si>
  <si>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</si>
  <si>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</si>
  <si>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</si>
  <si>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</si>
  <si>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</si>
  <si>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</si>
  <si>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</si>
  <si>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</si>
  <si>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</si>
  <si>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</si>
  <si>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</si>
  <si>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</si>
  <si>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</si>
  <si>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</si>
  <si>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</si>
  <si>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</si>
  <si>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</si>
  <si>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</si>
  <si>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</si>
  <si>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</si>
  <si>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</si>
  <si>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</si>
  <si>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</si>
  <si>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</si>
  <si>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</si>
  <si>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</si>
  <si>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</si>
  <si>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</si>
  <si>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</si>
  <si>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</si>
  <si>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</si>
  <si>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</si>
  <si>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</si>
  <si>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</si>
  <si>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</si>
  <si>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</si>
  <si>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</si>
  <si>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</si>
  <si>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</si>
  <si>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</si>
  <si>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</si>
  <si>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</si>
  <si>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</si>
  <si>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</si>
  <si>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</si>
  <si>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</si>
  <si>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</si>
  <si>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</si>
  <si>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</si>
  <si>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</si>
  <si>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</si>
  <si>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</si>
  <si>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</si>
  <si>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</si>
  <si>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</si>
  <si>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</si>
  <si>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</si>
  <si>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</si>
  <si>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</si>
  <si>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</si>
  <si>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</si>
  <si>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</si>
  <si>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</si>
  <si>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</si>
  <si>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</si>
  <si>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</si>
  <si>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</si>
  <si>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</si>
  <si>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</si>
  <si>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</si>
  <si>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</si>
  <si>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</si>
  <si>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</si>
  <si>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</si>
  <si>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</si>
  <si>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</si>
  <si>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</si>
  <si>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</si>
  <si>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</si>
  <si>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</si>
  <si>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</si>
  <si>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</si>
  <si>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</si>
  <si>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</si>
  <si>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</si>
  <si>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</si>
  <si>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</si>
  <si>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</si>
  <si>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</si>
  <si>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</si>
  <si>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</si>
  <si>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</si>
  <si>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</si>
  <si>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</si>
  <si>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</si>
  <si>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</si>
  <si>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</si>
  <si>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</si>
  <si>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</si>
  <si>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</si>
  <si>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</si>
  <si>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</si>
  <si>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</si>
  <si>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</si>
  <si>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</si>
  <si>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</si>
  <si>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</si>
  <si>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</si>
  <si>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</si>
  <si>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</si>
  <si>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</si>
  <si>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</si>
  <si>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</si>
  <si>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</si>
  <si>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</si>
  <si>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</si>
  <si>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</si>
  <si>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</si>
  <si>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</si>
  <si>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</si>
  <si>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</si>
  <si>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</si>
  <si>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</si>
  <si>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</si>
  <si>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</si>
  <si>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</si>
  <si>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</si>
  <si>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</si>
  <si>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</si>
  <si>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</si>
  <si>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</si>
  <si>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</si>
  <si>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</si>
  <si>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</si>
  <si>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</si>
  <si>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</si>
  <si>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</si>
  <si>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</si>
  <si>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</si>
  <si>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</si>
  <si>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</si>
  <si>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</si>
  <si>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</si>
  <si>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</si>
  <si>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</si>
  <si>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</si>
  <si>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</si>
  <si>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</si>
  <si>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</si>
  <si>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</si>
  <si>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</si>
  <si>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</si>
  <si>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</si>
  <si>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</si>
  <si>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</si>
  <si>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</si>
  <si>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</si>
  <si>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</si>
  <si>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</si>
  <si>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</si>
  <si>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</si>
  <si>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</si>
  <si>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</si>
  <si>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</si>
  <si>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</si>
  <si>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</si>
  <si>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</si>
  <si>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</si>
  <si>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</si>
  <si>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</si>
  <si>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</si>
  <si>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</si>
  <si>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</si>
  <si>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</si>
  <si>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</si>
  <si>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</si>
  <si>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</si>
  <si>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</si>
  <si>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</si>
  <si>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</si>
  <si>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</si>
  <si>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</si>
  <si>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</si>
  <si>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</si>
  <si>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</si>
  <si>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</si>
  <si>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</si>
  <si>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</si>
  <si>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</si>
  <si>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</si>
  <si>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</si>
  <si>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</si>
  <si>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</si>
  <si>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</si>
  <si>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</si>
  <si>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</si>
  <si>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</si>
  <si>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</si>
  <si>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</si>
  <si>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</si>
  <si>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</si>
  <si>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</si>
  <si>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</si>
  <si>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</si>
  <si>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</si>
  <si>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</si>
  <si>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</si>
  <si>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</si>
  <si>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</si>
  <si>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</si>
  <si>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</si>
  <si>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</si>
  <si>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</si>
  <si>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</si>
  <si>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</si>
  <si>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</si>
  <si>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</si>
  <si>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</si>
  <si>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</si>
  <si>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</si>
  <si>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</si>
  <si>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</si>
  <si>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</si>
  <si>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</si>
  <si>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</si>
  <si>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</si>
  <si>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</si>
  <si>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</si>
  <si>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</si>
  <si>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</si>
  <si>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</si>
  <si>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</si>
  <si>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</si>
  <si>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</si>
  <si>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</si>
  <si>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</si>
  <si>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</si>
  <si>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</si>
  <si>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</si>
  <si>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</si>
  <si>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</si>
  <si>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</si>
  <si>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</si>
  <si>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</si>
  <si>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</si>
  <si>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</si>
  <si>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</si>
  <si>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</si>
  <si>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</si>
  <si>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</si>
  <si>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</si>
  <si>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</si>
  <si>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</si>
  <si>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</si>
  <si>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</si>
  <si>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</si>
  <si>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</si>
  <si>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</si>
  <si>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</si>
  <si>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</si>
  <si>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</si>
  <si>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</si>
  <si>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</si>
  <si>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</si>
  <si>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</si>
  <si>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</si>
  <si>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</si>
  <si>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</si>
  <si>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</si>
  <si>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</si>
  <si>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</si>
  <si>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</si>
  <si>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</si>
  <si>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</si>
  <si>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</si>
  <si>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</si>
  <si>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</si>
  <si>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</si>
  <si>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</si>
  <si>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</si>
  <si>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</si>
  <si>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</si>
  <si>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</si>
  <si>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</si>
  <si>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</si>
  <si>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</si>
  <si>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</si>
  <si>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</si>
  <si>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</si>
  <si>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</si>
  <si>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</si>
  <si>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</si>
  <si>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</si>
  <si>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</si>
  <si>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</si>
  <si>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</si>
  <si>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</si>
  <si>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</si>
  <si>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</si>
  <si>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</si>
  <si>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</si>
  <si>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</si>
  <si>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</si>
  <si>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</si>
  <si>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</si>
  <si>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</si>
  <si>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</si>
  <si>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</si>
  <si>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</si>
  <si>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</si>
  <si>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</si>
  <si>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</si>
  <si>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</si>
  <si>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</si>
  <si>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</si>
  <si>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</si>
  <si>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</si>
  <si>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</si>
  <si>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</si>
  <si>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</si>
  <si>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</si>
  <si>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</si>
  <si>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</si>
  <si>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</si>
  <si>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</si>
  <si>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</si>
  <si>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</si>
  <si>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</si>
  <si>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</si>
  <si>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</si>
  <si>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</si>
  <si>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</si>
  <si>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</si>
  <si>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</si>
  <si>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</si>
  <si>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</si>
  <si>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</si>
  <si>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</si>
  <si>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</si>
  <si>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</si>
  <si>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</si>
  <si>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</si>
  <si>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</si>
  <si>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</si>
  <si>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</si>
  <si>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</si>
  <si>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</si>
  <si>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</si>
  <si>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</si>
  <si>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</si>
  <si>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</si>
  <si>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</si>
  <si>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</si>
  <si>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</si>
  <si>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</si>
  <si>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</si>
  <si>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</si>
  <si>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</si>
  <si>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</si>
  <si>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</si>
  <si>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</si>
  <si>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</si>
  <si>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</si>
  <si>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</si>
  <si>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</si>
  <si>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</si>
  <si>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</si>
  <si>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</si>
  <si>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</si>
  <si>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</si>
  <si>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</si>
  <si>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</si>
  <si>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</si>
  <si>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</si>
  <si>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</si>
  <si>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</si>
  <si>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</si>
  <si>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</si>
  <si>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</si>
  <si>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</si>
  <si>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</si>
  <si>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</si>
  <si>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</si>
  <si>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</si>
  <si>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</si>
  <si>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</si>
  <si>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</si>
  <si>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</si>
  <si>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</si>
  <si>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</si>
  <si>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</si>
  <si>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</si>
  <si>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</si>
  <si>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</si>
  <si>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</si>
  <si>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</si>
  <si>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</si>
  <si>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</si>
  <si>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</si>
  <si>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</si>
  <si>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</si>
  <si>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</si>
  <si>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</si>
  <si>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</si>
  <si>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</si>
  <si>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</si>
  <si>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</si>
  <si>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</si>
  <si>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</si>
  <si>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</si>
  <si>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</si>
  <si>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</si>
  <si>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</si>
  <si>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</si>
  <si>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</si>
  <si>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</si>
  <si>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</si>
  <si>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</si>
  <si>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</si>
  <si>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</si>
  <si>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</si>
  <si>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</si>
  <si>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</si>
  <si>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</si>
  <si>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</si>
  <si>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</si>
  <si>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</si>
  <si>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</si>
  <si>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</si>
  <si>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</si>
  <si>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</si>
  <si>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</si>
  <si>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</si>
  <si>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</si>
  <si>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</si>
  <si>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</si>
  <si>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</si>
  <si>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</si>
  <si>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</si>
  <si>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</si>
  <si>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</si>
  <si>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</si>
  <si>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</si>
  <si>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</si>
  <si>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</si>
  <si>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</si>
  <si>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</si>
  <si>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</si>
  <si>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</si>
  <si>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</si>
  <si>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</si>
  <si>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</si>
  <si>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</si>
  <si>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</si>
  <si>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</si>
  <si>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</si>
  <si>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</si>
  <si>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</si>
  <si>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</si>
  <si>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</si>
  <si>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</si>
  <si>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</si>
  <si>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</si>
  <si>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</si>
  <si>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</si>
  <si>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</si>
  <si>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</si>
  <si>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</si>
  <si>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</si>
  <si>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</si>
  <si>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</si>
  <si>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</si>
  <si>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</si>
  <si>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</si>
  <si>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</si>
  <si>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</si>
  <si>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</si>
  <si>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</si>
  <si>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</si>
  <si>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</si>
  <si>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</si>
  <si>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</si>
  <si>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</si>
  <si>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</si>
  <si>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</si>
  <si>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</si>
  <si>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</si>
  <si>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</si>
  <si>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</si>
  <si>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</si>
  <si>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</si>
  <si>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</si>
  <si>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</si>
  <si>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</si>
  <si>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</si>
  <si>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</si>
  <si>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</si>
  <si>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</si>
  <si>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</si>
  <si>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</si>
  <si>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</si>
  <si>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</si>
  <si>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</si>
  <si>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</si>
  <si>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</si>
  <si>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</si>
  <si>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</si>
  <si>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</si>
  <si>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</si>
  <si>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</si>
  <si>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</si>
  <si>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</si>
  <si>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</si>
  <si>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</si>
  <si>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</si>
  <si>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</si>
  <si>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</si>
  <si>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</si>
  <si>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</si>
  <si>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</si>
  <si>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</si>
  <si>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</si>
  <si>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</si>
  <si>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</si>
  <si>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</si>
  <si>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</si>
  <si>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</si>
  <si>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</si>
  <si>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</si>
  <si>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</si>
  <si>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</si>
  <si>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</si>
  <si>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</si>
  <si>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</si>
  <si>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</si>
  <si>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</si>
  <si>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</si>
  <si>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</si>
  <si>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</si>
  <si>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</si>
  <si>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</si>
  <si>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</si>
  <si>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</si>
  <si>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</si>
  <si>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</si>
  <si>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</si>
  <si>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</si>
  <si>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</si>
  <si>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</si>
  <si>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</si>
  <si>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</si>
  <si>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</si>
  <si>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</si>
  <si>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</si>
  <si>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</si>
  <si>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</si>
  <si>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</si>
  <si>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</si>
  <si>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</si>
  <si>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</si>
  <si>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</si>
  <si>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</si>
  <si>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</si>
  <si>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</si>
  <si>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</si>
  <si>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</si>
  <si>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</si>
  <si>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</si>
  <si>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</si>
  <si>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</si>
  <si>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</si>
  <si>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</si>
  <si>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</si>
  <si>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</si>
  <si>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</si>
  <si>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</si>
  <si>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</si>
  <si>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</si>
  <si>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</si>
  <si>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</si>
  <si>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</si>
  <si>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</si>
  <si>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</si>
  <si>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</si>
  <si>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</si>
  <si>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</si>
  <si>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</si>
  <si>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</si>
  <si>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</si>
  <si>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</si>
  <si>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</si>
  <si>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</si>
  <si>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</si>
  <si>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</si>
  <si>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</si>
  <si>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</si>
  <si>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</si>
  <si>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</si>
  <si>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</si>
  <si>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</si>
  <si>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</si>
  <si>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</si>
  <si>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</si>
  <si>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</si>
  <si>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</si>
  <si>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</si>
  <si>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</si>
  <si>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</si>
  <si>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</si>
  <si>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</si>
  <si>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</si>
  <si>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</si>
  <si>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</si>
  <si>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</si>
  <si>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</si>
  <si>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</si>
  <si>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</si>
  <si>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</si>
  <si>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</si>
  <si>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</si>
  <si>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</si>
  <si>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</si>
  <si>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</si>
  <si>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</si>
  <si>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</si>
  <si>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</si>
  <si>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</si>
  <si>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</si>
  <si>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</si>
  <si>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</si>
  <si>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</si>
  <si>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</si>
  <si>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</si>
  <si>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</si>
  <si>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</si>
  <si>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</si>
  <si>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</si>
  <si>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</si>
  <si>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</si>
  <si>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</si>
  <si>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</si>
  <si>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</si>
  <si>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</si>
  <si>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</si>
  <si>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</si>
  <si>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</si>
  <si>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</si>
  <si>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</si>
  <si>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</si>
  <si>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</si>
  <si>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</si>
  <si>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</si>
  <si>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</si>
  <si>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</si>
  <si>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</si>
  <si>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</si>
  <si>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</si>
  <si>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</si>
  <si>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</si>
  <si>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</si>
  <si>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</si>
  <si>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</si>
  <si>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</si>
  <si>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</si>
  <si>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</si>
  <si>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</si>
  <si>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</si>
  <si>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</si>
  <si>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</si>
  <si>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</si>
  <si>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</si>
  <si>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</si>
  <si>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</si>
  <si>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</si>
  <si>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</si>
  <si>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</si>
  <si>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</si>
  <si>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</si>
  <si>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</si>
  <si>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</si>
  <si>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</si>
  <si>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</si>
  <si>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</si>
  <si>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</si>
  <si>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</si>
  <si>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</si>
  <si>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</si>
  <si>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</si>
  <si>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</si>
  <si>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</si>
  <si>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</si>
  <si>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</si>
  <si>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</si>
  <si>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</si>
  <si>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</si>
  <si>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</si>
  <si>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</si>
  <si>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</si>
  <si>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</si>
  <si>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</si>
  <si>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</si>
  <si>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</si>
  <si>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</si>
  <si>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</si>
  <si>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</si>
  <si>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</si>
  <si>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</si>
  <si>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</si>
  <si>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</si>
  <si>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</si>
  <si>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</si>
  <si>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</si>
  <si>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</si>
  <si>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</si>
  <si>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</si>
  <si>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</si>
  <si>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</si>
  <si>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</si>
  <si>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</si>
  <si>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</si>
  <si>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</si>
  <si>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</si>
  <si>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</si>
  <si>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</si>
  <si>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</si>
  <si>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</si>
  <si>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</si>
  <si>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</si>
  <si>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</si>
  <si>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</si>
  <si>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</si>
  <si>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</si>
  <si>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</si>
  <si>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</si>
  <si>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</si>
  <si>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</si>
  <si>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</si>
  <si>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</si>
  <si>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</si>
  <si>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</si>
  <si>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</si>
  <si>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</si>
  <si>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</si>
  <si>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</si>
  <si>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</si>
  <si>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</si>
  <si>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</si>
  <si>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</si>
  <si>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</si>
  <si>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</si>
  <si>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</si>
  <si>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</si>
  <si>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</si>
  <si>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</si>
  <si>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</si>
  <si>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</si>
  <si>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</si>
  <si>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</si>
  <si>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</si>
  <si>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</si>
  <si>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</si>
  <si>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</si>
  <si>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</si>
  <si>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</si>
  <si>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</si>
  <si>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</si>
  <si>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</si>
  <si>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</si>
  <si>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</si>
  <si>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</si>
  <si>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</si>
  <si>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</si>
  <si>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</si>
  <si>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</si>
  <si>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</si>
  <si>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</si>
  <si>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</si>
  <si>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</si>
  <si>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</si>
  <si>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</si>
  <si>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</si>
  <si>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</si>
  <si>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</si>
  <si>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</si>
  <si>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</si>
  <si>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</si>
  <si>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</si>
  <si>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</si>
  <si>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</si>
  <si>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</si>
  <si>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</si>
  <si>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</si>
  <si>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</si>
  <si>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</si>
  <si>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</si>
  <si>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</si>
  <si>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</si>
  <si>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</si>
  <si>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</si>
  <si>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</si>
  <si>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</si>
  <si>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</si>
  <si>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</si>
  <si>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</si>
  <si>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</si>
  <si>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</si>
  <si>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</si>
  <si>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</si>
  <si>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</si>
  <si>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</si>
  <si>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</si>
  <si>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</si>
  <si>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</si>
  <si>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</si>
  <si>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</si>
  <si>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</si>
  <si>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</si>
  <si>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</si>
  <si>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</si>
  <si>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</si>
  <si>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</si>
  <si>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</si>
  <si>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</si>
  <si>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</si>
  <si>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</si>
  <si>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</si>
  <si>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</si>
  <si>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</si>
  <si>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</si>
  <si>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</si>
  <si>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</si>
  <si>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</si>
  <si>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</si>
  <si>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</si>
  <si>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</si>
  <si>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</si>
  <si>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</si>
  <si>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</si>
  <si>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</si>
  <si>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</si>
  <si>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</si>
  <si>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</si>
  <si>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</si>
  <si>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</si>
  <si>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</si>
  <si>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</si>
  <si>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</si>
  <si>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</si>
  <si>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</si>
  <si>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</si>
  <si>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</si>
  <si>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</si>
  <si>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</si>
  <si>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</si>
  <si>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</si>
  <si>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</si>
  <si>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</si>
  <si>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</si>
  <si>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</si>
  <si>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</si>
  <si>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</si>
  <si>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</si>
  <si>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</si>
  <si>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</si>
  <si>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</si>
  <si>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</si>
  <si>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</si>
  <si>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</si>
  <si>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</si>
  <si>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</si>
  <si>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</si>
  <si>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</si>
  <si>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</si>
  <si>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</si>
  <si>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</si>
  <si>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</si>
  <si>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</si>
  <si>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</si>
  <si>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</si>
  <si>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</si>
  <si>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</si>
  <si>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</si>
  <si>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</si>
  <si>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</si>
  <si>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</si>
  <si>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</si>
  <si>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</si>
  <si>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</si>
  <si>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</si>
  <si>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</si>
  <si>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</si>
  <si>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</si>
  <si>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</si>
  <si>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</si>
  <si>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</si>
  <si>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</si>
  <si>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</si>
  <si>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</si>
  <si>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</si>
  <si>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</si>
  <si>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</si>
  <si>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</si>
  <si>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</si>
  <si>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</si>
  <si>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</si>
  <si>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</si>
  <si>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</si>
  <si>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</si>
  <si>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</si>
  <si>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</si>
  <si>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</si>
  <si>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</si>
  <si>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</si>
  <si>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</si>
  <si>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</si>
  <si>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</si>
  <si>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</si>
  <si>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</si>
  <si>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</si>
  <si>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</si>
  <si>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</si>
  <si>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</si>
  <si>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</si>
  <si>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</si>
  <si>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</si>
  <si>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</si>
  <si>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</si>
  <si>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</si>
  <si>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</si>
  <si>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</si>
  <si>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</si>
  <si>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</si>
  <si>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</si>
  <si>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</si>
  <si>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</si>
  <si>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</si>
  <si>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</si>
  <si>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</si>
  <si>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</si>
  <si>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</si>
  <si>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</si>
  <si>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</si>
  <si>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</si>
  <si>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</si>
  <si>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</si>
  <si>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</si>
  <si>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</si>
  <si>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</si>
  <si>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</si>
  <si>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</si>
  <si>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</si>
  <si>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</si>
  <si>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</si>
  <si>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</si>
  <si>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</si>
  <si>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</si>
  <si>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</si>
  <si>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</si>
  <si>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</si>
  <si>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</si>
  <si>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</si>
  <si>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</si>
  <si>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</si>
  <si>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</si>
  <si>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</si>
  <si>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</si>
  <si>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</si>
  <si>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</si>
  <si>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</si>
  <si>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</si>
  <si>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</si>
  <si>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</si>
  <si>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</si>
  <si>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</si>
  <si>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</si>
  <si>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</si>
  <si>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</si>
  <si>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</si>
  <si>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</si>
  <si>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</si>
  <si>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</si>
  <si>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</si>
  <si>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</si>
  <si>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</si>
  <si>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</si>
  <si>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</si>
  <si>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</si>
  <si>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</si>
  <si>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</si>
  <si>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</si>
  <si>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</si>
  <si>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</si>
  <si>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</si>
  <si>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</si>
  <si>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</si>
  <si>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</si>
  <si>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</si>
  <si>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</si>
  <si>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</si>
  <si>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</si>
  <si>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</si>
  <si>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</si>
  <si>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</si>
  <si>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</si>
  <si>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</si>
  <si>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</si>
  <si>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</si>
  <si>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</si>
  <si>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</si>
  <si>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</si>
  <si>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</si>
  <si>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</si>
  <si>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</si>
  <si>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</si>
  <si>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</si>
  <si>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</si>
  <si>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</si>
  <si>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</si>
  <si>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</si>
  <si>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</si>
  <si>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</si>
  <si>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</si>
  <si>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</si>
  <si>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</si>
  <si>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</si>
  <si>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</si>
  <si>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</si>
  <si>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</si>
  <si>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</si>
  <si>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</si>
  <si>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</si>
  <si>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</si>
  <si>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</si>
  <si>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</si>
  <si>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</si>
  <si>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</si>
  <si>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</si>
  <si>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</si>
  <si>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</si>
  <si>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</si>
  <si>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</si>
  <si>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</si>
  <si>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</si>
  <si>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</si>
  <si>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</si>
  <si>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</si>
  <si>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</si>
  <si>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</si>
  <si>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</si>
  <si>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</si>
  <si>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</si>
  <si>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</si>
  <si>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</si>
  <si>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</si>
  <si>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</si>
  <si>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</si>
  <si>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</si>
  <si>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</si>
  <si>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</si>
  <si>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</si>
  <si>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</si>
  <si>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</si>
  <si>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</si>
  <si>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</si>
  <si>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</si>
  <si>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</si>
  <si>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</si>
  <si>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</si>
  <si>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</si>
  <si>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</si>
  <si>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</si>
  <si>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</si>
  <si>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</si>
  <si>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</si>
  <si>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</si>
  <si>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</si>
  <si>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</si>
  <si>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</si>
  <si>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</si>
  <si>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</si>
  <si>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</si>
  <si>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</si>
  <si>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</si>
  <si>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</si>
  <si>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</si>
  <si>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</si>
  <si>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</si>
  <si>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</si>
  <si>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</si>
  <si>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</si>
  <si>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</si>
  <si>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</si>
  <si>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</si>
  <si>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</si>
  <si>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</si>
  <si>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</si>
  <si>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</si>
  <si>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</si>
  <si>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</si>
  <si>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</si>
  <si>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</si>
  <si>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</si>
  <si>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</si>
  <si>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</si>
  <si>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</si>
  <si>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</si>
  <si>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</si>
  <si>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</si>
  <si>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</si>
  <si>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</si>
  <si>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</si>
  <si>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</si>
  <si>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</si>
  <si>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</si>
  <si>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</si>
  <si>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</si>
  <si>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</si>
  <si>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</si>
  <si>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</si>
  <si>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</si>
  <si>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</si>
  <si>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</si>
  <si>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</si>
  <si>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</si>
  <si>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</si>
  <si>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</si>
  <si>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</si>
  <si>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</si>
  <si>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</si>
  <si>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</si>
  <si>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</si>
  <si>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</si>
  <si>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</si>
  <si>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</si>
  <si>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</si>
  <si>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</si>
  <si>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</si>
  <si>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</si>
  <si>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</si>
  <si>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</si>
  <si>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</si>
  <si>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</si>
  <si>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</si>
  <si>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</si>
  <si>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</si>
  <si>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</si>
  <si>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</si>
  <si>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</si>
  <si>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</si>
  <si>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</si>
  <si>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</si>
  <si>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</si>
  <si>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</si>
  <si>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</si>
  <si>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</si>
  <si>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</si>
  <si>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</si>
  <si>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</si>
  <si>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</si>
  <si>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</si>
  <si>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</si>
  <si>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</si>
  <si>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</si>
  <si>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</si>
  <si>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</si>
  <si>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</si>
  <si>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</si>
  <si>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</si>
  <si>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</si>
  <si>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</si>
  <si>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</si>
  <si>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</si>
  <si>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</si>
  <si>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</si>
  <si>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</si>
  <si>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</si>
  <si>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</si>
  <si>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</si>
  <si>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</si>
  <si>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</si>
  <si>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</si>
  <si>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</si>
  <si>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</si>
  <si>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</si>
  <si>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</si>
  <si>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</si>
  <si>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</si>
  <si>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</si>
  <si>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</si>
  <si>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</si>
  <si>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</si>
  <si>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</si>
  <si>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</si>
  <si>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</si>
  <si>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</si>
  <si>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</si>
  <si>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</si>
  <si>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</si>
  <si>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</si>
  <si>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</si>
  <si>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</si>
  <si>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</si>
  <si>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</si>
  <si>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</si>
  <si>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</si>
  <si>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</si>
  <si>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</si>
  <si>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</si>
  <si>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</si>
  <si>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</si>
  <si>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</si>
  <si>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</si>
  <si>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</si>
  <si>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</si>
  <si>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</si>
  <si>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</si>
  <si>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</si>
  <si>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</si>
  <si>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</si>
  <si>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</si>
  <si>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</si>
  <si>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</si>
  <si>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</si>
  <si>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</si>
  <si>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</si>
  <si>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</si>
  <si>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</si>
  <si>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</si>
  <si>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</si>
  <si>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</si>
  <si>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</si>
  <si>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</si>
  <si>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</si>
  <si>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</si>
  <si>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</si>
  <si>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</si>
  <si>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</si>
  <si>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</si>
  <si>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</si>
  <si>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</si>
  <si>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</si>
  <si>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</si>
  <si>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</si>
  <si>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</si>
  <si>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</si>
  <si>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</si>
  <si>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</si>
  <si>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</si>
  <si>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</si>
  <si>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</si>
  <si>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</si>
  <si>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</si>
  <si>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</si>
  <si>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</si>
  <si>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</si>
  <si>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</si>
  <si>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</si>
  <si>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</si>
  <si>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</si>
  <si>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</si>
  <si>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</si>
  <si>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</si>
  <si>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</si>
  <si>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</si>
  <si>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</si>
  <si>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</si>
  <si>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</si>
  <si>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</si>
  <si>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</si>
  <si>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</si>
  <si>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</si>
  <si>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</si>
  <si>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</si>
  <si>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</si>
  <si>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</si>
  <si>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</si>
  <si>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</si>
  <si>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</si>
  <si>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</si>
  <si>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</si>
  <si>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</si>
  <si>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</si>
  <si>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</si>
  <si>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</si>
  <si>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</si>
  <si>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</si>
  <si>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</si>
  <si>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</si>
  <si>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</si>
  <si>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</si>
  <si>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</si>
  <si>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</si>
  <si>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</si>
  <si>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</si>
  <si>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</si>
  <si>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</si>
  <si>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</si>
  <si>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</si>
  <si>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</si>
  <si>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</si>
  <si>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</si>
  <si>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</si>
  <si>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</si>
  <si>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</si>
  <si>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</si>
  <si>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</si>
  <si>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</si>
  <si>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</si>
  <si>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</si>
  <si>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</si>
  <si>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</si>
  <si>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</si>
  <si>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</si>
  <si>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</si>
  <si>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</si>
  <si>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</si>
  <si>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</si>
  <si>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</si>
  <si>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</si>
  <si>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</si>
  <si>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</si>
  <si>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</si>
  <si>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</si>
  <si>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</si>
  <si>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</si>
  <si>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</si>
  <si>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</si>
  <si>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</si>
  <si>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</si>
  <si>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</si>
  <si>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</si>
  <si>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</si>
  <si>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</si>
  <si>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</si>
  <si>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</si>
  <si>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</si>
  <si>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</si>
  <si>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</si>
  <si>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</si>
  <si>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</si>
  <si>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</si>
  <si>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</si>
  <si>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</si>
  <si>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</si>
  <si>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</si>
  <si>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</si>
  <si>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</si>
  <si>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</si>
  <si>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</si>
  <si>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</si>
  <si>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</si>
  <si>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</si>
  <si>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</si>
  <si>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</si>
  <si>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</si>
  <si>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</si>
  <si>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</si>
  <si>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</si>
  <si>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</si>
  <si>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</si>
  <si>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</si>
  <si>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</si>
  <si>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</si>
  <si>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</si>
  <si>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</si>
  <si>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</si>
  <si>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</si>
  <si>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</si>
  <si>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</si>
  <si>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</si>
  <si>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</si>
  <si>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</si>
  <si>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</si>
  <si>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</si>
  <si>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</si>
  <si>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</si>
  <si>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</si>
  <si>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</si>
  <si>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</si>
  <si>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</si>
  <si>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</si>
  <si>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</si>
  <si>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</si>
  <si>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</si>
  <si>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</si>
  <si>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</si>
  <si>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</si>
  <si>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</si>
  <si>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</si>
  <si>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</si>
  <si>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</si>
  <si>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</si>
  <si>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</si>
  <si>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</si>
  <si>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</si>
  <si>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</si>
  <si>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</si>
  <si>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</si>
  <si>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</si>
  <si>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</si>
  <si>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</si>
  <si>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</si>
  <si>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</si>
  <si>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</si>
  <si>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</si>
  <si>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</si>
  <si>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</si>
  <si>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</si>
  <si>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</si>
  <si>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</si>
  <si>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</si>
  <si>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</si>
  <si>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</si>
  <si>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</si>
  <si>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</si>
  <si>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</si>
  <si>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</si>
  <si>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</si>
  <si>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</si>
  <si>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</si>
  <si>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</si>
  <si>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</si>
  <si>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</si>
  <si>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</si>
  <si>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</si>
  <si>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</si>
  <si>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</si>
  <si>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</si>
  <si>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</si>
  <si>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</si>
  <si>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</si>
  <si>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</si>
  <si>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</si>
  <si>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</si>
  <si>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</si>
  <si>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</si>
  <si>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</si>
  <si>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</si>
  <si>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</si>
  <si>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</si>
  <si>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</si>
  <si>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</si>
  <si>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</si>
  <si>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</si>
  <si>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</si>
  <si>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</si>
  <si>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</si>
  <si>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</si>
  <si>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</si>
  <si>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</si>
  <si>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</si>
  <si>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</si>
  <si>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</si>
  <si>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</si>
  <si>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</si>
  <si>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</si>
  <si>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</si>
  <si>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</si>
  <si>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</si>
  <si>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</si>
  <si>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</si>
  <si>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</si>
  <si>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</si>
  <si>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</si>
  <si>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</si>
  <si>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</si>
  <si>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</si>
  <si>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</si>
  <si>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</si>
  <si>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</si>
  <si>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</si>
  <si>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</si>
  <si>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</si>
  <si>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</si>
  <si>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</si>
  <si>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</si>
  <si>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</si>
  <si>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</si>
  <si>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</si>
  <si>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</si>
  <si>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</si>
  <si>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</si>
  <si>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</si>
  <si>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</si>
  <si>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</si>
  <si>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</si>
  <si>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</si>
  <si>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</si>
  <si>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</si>
  <si>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</si>
  <si>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</si>
  <si>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</si>
  <si>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</si>
  <si>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</si>
  <si>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</si>
  <si>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</si>
  <si>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</si>
  <si>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</si>
  <si>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</si>
  <si>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</si>
  <si>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</si>
  <si>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</si>
  <si>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</si>
  <si>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</si>
  <si>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</si>
  <si>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</si>
  <si>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</si>
  <si>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</si>
  <si>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</si>
  <si>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</si>
  <si>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</si>
  <si>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</si>
  <si>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</si>
  <si>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</si>
  <si>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</si>
  <si>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</si>
  <si>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</si>
  <si>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</si>
  <si>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</si>
  <si>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</si>
  <si>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</si>
  <si>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</si>
  <si>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</si>
  <si>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</si>
  <si>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</si>
  <si>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</si>
  <si>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</si>
  <si>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</si>
  <si>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</si>
  <si>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</si>
  <si>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</si>
  <si>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</si>
  <si>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</si>
  <si>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</si>
  <si>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</si>
  <si>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</si>
  <si>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</si>
  <si>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</si>
  <si>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</si>
  <si>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</si>
  <si>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</si>
  <si>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</si>
  <si>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</si>
  <si>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</si>
  <si>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</si>
  <si>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</si>
  <si>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</si>
  <si>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</si>
  <si>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</si>
  <si>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</si>
  <si>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</si>
  <si>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</si>
  <si>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</si>
  <si>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</si>
  <si>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</si>
  <si>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</si>
  <si>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</si>
  <si>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</si>
  <si>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</si>
  <si>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</si>
  <si>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</si>
  <si>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</si>
  <si>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</si>
  <si>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</si>
  <si>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</si>
  <si>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</si>
  <si>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</si>
  <si>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</si>
  <si>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</si>
  <si>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</si>
  <si>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</si>
  <si>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</si>
  <si>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</si>
  <si>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</si>
  <si>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</si>
  <si>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</si>
  <si>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</si>
  <si>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</si>
  <si>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</si>
  <si>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</si>
  <si>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</si>
  <si>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</si>
  <si>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</si>
  <si>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</si>
  <si>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</si>
  <si>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</si>
  <si>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</si>
  <si>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</si>
  <si>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</si>
  <si>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</si>
  <si>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</si>
  <si>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</si>
  <si>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</si>
  <si>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</si>
  <si>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</si>
  <si>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</si>
  <si>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</si>
  <si>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</si>
  <si>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</si>
  <si>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</si>
  <si>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</si>
  <si>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</si>
  <si>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</si>
  <si>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</si>
  <si>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</si>
  <si>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</si>
  <si>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</si>
  <si>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</si>
  <si>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</si>
  <si>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</si>
  <si>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</si>
  <si>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</si>
  <si>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</si>
  <si>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</si>
  <si>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</si>
  <si>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</si>
  <si>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</si>
  <si>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</si>
  <si>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</si>
  <si>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</si>
  <si>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</si>
  <si>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</si>
  <si>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</si>
  <si>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</si>
  <si>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</si>
  <si>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</si>
  <si>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</si>
  <si>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</si>
  <si>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</si>
  <si>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</si>
  <si>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</si>
  <si>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</si>
  <si>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</si>
  <si>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</si>
  <si>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</si>
  <si>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</si>
  <si>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</si>
  <si>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</si>
  <si>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</si>
  <si>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</si>
  <si>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</si>
  <si>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</si>
  <si>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</si>
  <si>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</si>
  <si>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</si>
  <si>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</si>
  <si>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</si>
  <si>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</si>
  <si>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</si>
  <si>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</si>
  <si>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</si>
  <si>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</si>
  <si>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</si>
  <si>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</si>
  <si>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</si>
  <si>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</si>
  <si>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</si>
  <si>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</si>
  <si>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</si>
  <si>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</si>
  <si>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</si>
  <si>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</si>
  <si>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</si>
  <si>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</si>
  <si>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</si>
  <si>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</si>
  <si>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</si>
  <si>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</si>
  <si>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</si>
  <si>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</si>
  <si>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</si>
  <si>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</si>
  <si>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</si>
  <si>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</si>
  <si>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</si>
  <si>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</si>
  <si>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</si>
  <si>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</si>
  <si>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</si>
  <si>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</si>
  <si>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</si>
  <si>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</si>
  <si>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</si>
  <si>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</si>
  <si>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</si>
  <si>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</si>
  <si>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</si>
  <si>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</si>
  <si>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</si>
  <si>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</si>
  <si>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</si>
  <si>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</si>
  <si>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</si>
  <si>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</si>
  <si>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</si>
  <si>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</si>
  <si>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</si>
  <si>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</si>
  <si>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</si>
  <si>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</si>
  <si>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</si>
  <si>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</si>
  <si>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</si>
  <si>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</si>
  <si>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</si>
  <si>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</si>
  <si>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</si>
  <si>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</si>
  <si>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</si>
  <si>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</si>
  <si>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</si>
  <si>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</si>
  <si>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</si>
  <si>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</si>
  <si>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</si>
  <si>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</si>
  <si>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</si>
  <si>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</si>
  <si>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</si>
  <si>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</si>
  <si>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</si>
  <si>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</si>
  <si>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</si>
  <si>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</si>
  <si>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</si>
  <si>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</si>
  <si>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</si>
  <si>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</si>
  <si>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</si>
  <si>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</si>
  <si>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</si>
  <si>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</si>
  <si>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</si>
  <si>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</si>
  <si>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</si>
  <si>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</si>
  <si>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</si>
  <si>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</si>
  <si>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</si>
  <si>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</si>
  <si>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</si>
  <si>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</si>
  <si>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</si>
  <si>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</si>
  <si>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</si>
  <si>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</si>
  <si>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</si>
  <si>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</si>
  <si>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</si>
  <si>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</si>
  <si>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</si>
  <si>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</si>
  <si>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</si>
  <si>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</si>
  <si>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</si>
  <si>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</si>
  <si>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</si>
  <si>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</si>
  <si>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</si>
  <si>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</si>
  <si>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</si>
  <si>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</si>
  <si>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</si>
  <si>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</si>
  <si>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</si>
  <si>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</si>
  <si>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</si>
  <si>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</si>
  <si>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</si>
  <si>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</si>
  <si>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</si>
  <si>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</si>
  <si>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</si>
  <si>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</si>
  <si>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</si>
  <si>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</si>
  <si>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</si>
  <si>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</si>
  <si>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</si>
  <si>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</si>
  <si>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</si>
  <si>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</si>
  <si>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</si>
  <si>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</si>
  <si>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</si>
  <si>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</si>
  <si>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</si>
  <si>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</si>
  <si>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</si>
  <si>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</si>
  <si>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</si>
  <si>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</si>
  <si>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</si>
  <si>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</si>
  <si>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</si>
  <si>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</si>
  <si>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</si>
  <si>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</si>
  <si>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</si>
  <si>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</si>
  <si>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</si>
  <si>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</si>
  <si>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</si>
  <si>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</si>
  <si>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</si>
  <si>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</si>
  <si>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</si>
  <si>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</si>
  <si>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</si>
  <si>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</si>
  <si>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</si>
  <si>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</si>
  <si>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</si>
  <si>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</si>
  <si>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</si>
  <si>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</si>
  <si>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</si>
  <si>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</si>
  <si>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</si>
  <si>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</si>
  <si>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</si>
  <si>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</si>
  <si>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</si>
  <si>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</si>
  <si>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</si>
  <si>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</si>
  <si>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</si>
  <si>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</si>
  <si>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</si>
  <si>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</si>
  <si>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</si>
  <si>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</si>
  <si>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</si>
  <si>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</si>
  <si>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</si>
  <si>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</si>
  <si>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</si>
  <si>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</si>
  <si>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</si>
  <si>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</si>
  <si>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</si>
  <si>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</si>
  <si>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</si>
  <si>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</si>
  <si>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</si>
  <si>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</si>
  <si>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</si>
  <si>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</si>
  <si>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</si>
  <si>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</si>
  <si>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</si>
  <si>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</si>
  <si>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</si>
  <si>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</si>
  <si>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</si>
  <si>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</si>
  <si>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</si>
  <si>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</si>
  <si>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</si>
  <si>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</si>
  <si>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</si>
  <si>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</si>
  <si>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</si>
  <si>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</si>
  <si>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</si>
  <si>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</si>
  <si>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</si>
  <si>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</si>
  <si>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</si>
  <si>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</si>
  <si>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</si>
  <si>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</si>
  <si>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</si>
  <si>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</si>
  <si>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</si>
  <si>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</si>
  <si>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</si>
  <si>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</si>
  <si>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</si>
  <si>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</si>
  <si>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</si>
  <si>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</si>
  <si>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</si>
  <si>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</si>
  <si>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</si>
  <si>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</si>
  <si>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</si>
  <si>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</si>
  <si>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</si>
  <si>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</si>
  <si>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</si>
  <si>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</si>
  <si>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</si>
  <si>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</si>
  <si>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</si>
  <si>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</si>
  <si>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</si>
  <si>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</si>
  <si>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</si>
  <si>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</si>
  <si>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</si>
  <si>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</si>
  <si>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</si>
  <si>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</si>
  <si>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</si>
  <si>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</si>
  <si>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</si>
  <si>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</si>
  <si>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</si>
  <si>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</si>
  <si>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</si>
  <si>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</si>
  <si>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</si>
  <si>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</si>
  <si>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</si>
  <si>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</si>
  <si>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</si>
  <si>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</si>
  <si>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</si>
  <si>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</si>
  <si>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</si>
  <si>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</si>
  <si>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</si>
  <si>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</si>
  <si>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</si>
  <si>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</si>
  <si>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</si>
  <si>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</si>
  <si>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</si>
  <si>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</si>
  <si>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</si>
  <si>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</si>
  <si>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</si>
  <si>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</si>
  <si>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</si>
  <si>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</si>
  <si>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</si>
  <si>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</si>
  <si>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</si>
  <si>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</si>
  <si>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</si>
  <si>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</si>
  <si>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</si>
  <si>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</si>
  <si>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</si>
  <si>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</si>
  <si>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</si>
  <si>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</si>
  <si>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</si>
  <si>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</si>
  <si>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</si>
  <si>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</si>
  <si>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</si>
  <si>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</si>
  <si>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</si>
  <si>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</si>
  <si>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</si>
  <si>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</si>
  <si>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</si>
  <si>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</si>
  <si>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</si>
  <si>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</si>
  <si>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</si>
  <si>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</si>
  <si>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</si>
  <si>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</si>
  <si>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</si>
  <si>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</si>
  <si>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</si>
  <si>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</si>
  <si>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</si>
  <si>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</si>
  <si>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</si>
  <si>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</si>
  <si>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</si>
  <si>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</si>
  <si>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</si>
  <si>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</si>
  <si>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</si>
  <si>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</si>
  <si>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</si>
  <si>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</si>
  <si>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</si>
  <si>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</si>
  <si>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</si>
  <si>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</si>
  <si>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</si>
  <si>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</si>
  <si>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</si>
  <si>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</si>
  <si>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</si>
  <si>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</si>
  <si>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</si>
  <si>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</si>
  <si>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</si>
  <si>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</si>
  <si>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</si>
  <si>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</si>
  <si>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</si>
  <si>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</si>
  <si>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</si>
  <si>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</si>
  <si>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</si>
  <si>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</si>
  <si>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</si>
  <si>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</si>
  <si>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</si>
  <si>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</si>
  <si>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</si>
  <si>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</si>
  <si>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</si>
  <si>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</si>
  <si>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</si>
  <si>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</si>
  <si>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</si>
  <si>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</si>
  <si>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</si>
  <si>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</si>
  <si>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</si>
  <si>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</si>
  <si>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</si>
  <si>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</si>
  <si>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</si>
  <si>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</si>
  <si>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</si>
  <si>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</si>
  <si>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</si>
  <si>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</si>
  <si>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</si>
  <si>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</si>
  <si>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</si>
  <si>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</si>
  <si>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</si>
  <si>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</si>
  <si>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</si>
  <si>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</si>
  <si>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</si>
  <si>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</si>
  <si>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</si>
  <si>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</si>
  <si>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</si>
  <si>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</si>
  <si>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</si>
  <si>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</si>
  <si>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</si>
  <si>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</si>
  <si>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</si>
  <si>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</si>
  <si>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</si>
  <si>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</si>
  <si>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</si>
  <si>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</si>
  <si>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</si>
  <si>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</si>
  <si>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</si>
  <si>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</si>
  <si>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</si>
  <si>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</si>
  <si>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</si>
  <si>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</si>
  <si>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</si>
  <si>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</si>
  <si>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</si>
  <si>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</si>
  <si>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</si>
  <si>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</si>
  <si>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</si>
  <si>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</si>
  <si>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</si>
  <si>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</si>
  <si>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</si>
  <si>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</si>
  <si>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</si>
  <si>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</si>
  <si>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</si>
  <si>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</si>
  <si>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</si>
  <si>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</si>
  <si>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</si>
  <si>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</si>
  <si>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</si>
  <si>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</si>
  <si>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</si>
  <si>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</si>
  <si>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</si>
  <si>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</si>
  <si>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</si>
  <si>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</si>
  <si>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</si>
  <si>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</si>
  <si>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</si>
  <si>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</si>
  <si>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</si>
  <si>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</si>
  <si>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</si>
  <si>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</si>
  <si>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</si>
  <si>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</si>
  <si>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</si>
  <si>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</si>
  <si>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</si>
  <si>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</si>
  <si>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</si>
  <si>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</si>
  <si>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</si>
  <si>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</si>
  <si>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</si>
  <si>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</si>
  <si>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</si>
  <si>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</si>
  <si>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</si>
  <si>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</si>
  <si>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</si>
  <si>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</si>
  <si>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</si>
  <si>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</si>
  <si>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</si>
  <si>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</si>
  <si>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</si>
  <si>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</si>
  <si>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</si>
  <si>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</si>
  <si>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</si>
  <si>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</si>
  <si>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</si>
  <si>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</si>
  <si>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</si>
  <si>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</si>
  <si>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</si>
  <si>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</si>
  <si>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</si>
  <si>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</si>
  <si>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</si>
  <si>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</si>
  <si>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</si>
  <si>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</si>
  <si>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</si>
  <si>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</si>
  <si>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</si>
  <si>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</si>
  <si>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</si>
  <si>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</si>
  <si>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</si>
  <si>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</si>
  <si>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</si>
  <si>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</si>
  <si>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</si>
  <si>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</si>
  <si>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</si>
  <si>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</si>
  <si>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</si>
  <si>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</si>
  <si>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</si>
  <si>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</si>
  <si>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</si>
  <si>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</si>
  <si>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</si>
  <si>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</si>
  <si>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</si>
  <si>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</si>
  <si>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</si>
  <si>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</si>
  <si>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</si>
  <si>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</si>
  <si>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</si>
  <si>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</si>
  <si>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</si>
  <si>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</si>
  <si>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</si>
  <si>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</si>
  <si>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</si>
  <si>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</si>
  <si>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</si>
  <si>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</si>
  <si>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</si>
  <si>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</si>
  <si>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</si>
  <si>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</si>
  <si>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</si>
  <si>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</si>
  <si>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</si>
  <si>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</si>
  <si>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</si>
  <si>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</si>
  <si>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</si>
  <si>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</si>
  <si>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</si>
  <si>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</si>
  <si>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</si>
  <si>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</si>
  <si>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</si>
  <si>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</si>
  <si>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</si>
  <si>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</si>
  <si>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</si>
  <si>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</si>
  <si>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</si>
  <si>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</si>
  <si>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</si>
  <si>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</si>
  <si>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</si>
  <si>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</si>
  <si>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</si>
  <si>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</si>
  <si>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</si>
  <si>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</si>
  <si>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</si>
  <si>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</si>
  <si>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</si>
  <si>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</si>
  <si>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</si>
  <si>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</si>
  <si>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</si>
  <si>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</si>
  <si>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</si>
  <si>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</si>
  <si>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</si>
  <si>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</si>
  <si>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</si>
  <si>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</si>
  <si>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</si>
  <si>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</si>
  <si>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</si>
  <si>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</si>
  <si>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</si>
  <si>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</si>
  <si>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</si>
  <si>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</si>
  <si>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</si>
  <si>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</si>
  <si>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</si>
  <si>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</si>
  <si>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</si>
  <si>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</si>
  <si>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</si>
  <si>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</si>
  <si>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</si>
  <si>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</si>
  <si>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</si>
  <si>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</si>
  <si>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</si>
  <si>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</si>
  <si>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</si>
  <si>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</si>
  <si>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</si>
  <si>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</si>
  <si>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</si>
  <si>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</si>
  <si>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</si>
  <si>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</si>
  <si>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</si>
  <si>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</si>
  <si>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</si>
  <si>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</si>
  <si>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</si>
  <si>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</si>
  <si>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</si>
  <si>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</si>
  <si>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</si>
  <si>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</si>
  <si>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</si>
  <si>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</si>
  <si>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</si>
  <si>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</si>
  <si>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</si>
  <si>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</si>
  <si>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</si>
  <si>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</si>
  <si>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</si>
  <si>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</si>
  <si>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</si>
  <si>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</si>
  <si>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</si>
  <si>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</si>
  <si>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</si>
  <si>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</si>
  <si>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</si>
  <si>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</si>
  <si>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</si>
  <si>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</si>
  <si>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</si>
  <si>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</si>
  <si>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</si>
  <si>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</si>
  <si>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</si>
  <si>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</si>
  <si>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</si>
  <si>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</si>
  <si>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</si>
  <si>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</si>
  <si>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</si>
  <si>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</si>
  <si>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</si>
  <si>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</si>
  <si>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</si>
  <si>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</si>
  <si>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</si>
  <si>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</si>
  <si>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</si>
  <si>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</si>
  <si>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</si>
  <si>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</si>
  <si>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</si>
  <si>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</si>
  <si>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</si>
  <si>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</si>
  <si>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</si>
  <si>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</si>
  <si>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</si>
  <si>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</si>
  <si>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</si>
  <si>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</si>
  <si>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</si>
  <si>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</si>
  <si>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</si>
  <si>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</si>
  <si>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</si>
  <si>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</si>
  <si>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</si>
  <si>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</si>
  <si>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</si>
  <si>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</si>
  <si>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</si>
  <si>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</si>
  <si>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</si>
  <si>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</si>
  <si>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</si>
  <si>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</si>
  <si>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</si>
  <si>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</si>
  <si>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</si>
  <si>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</si>
  <si>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</si>
  <si>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</si>
  <si>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</si>
  <si>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</si>
  <si>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</si>
  <si>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</si>
  <si>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</si>
  <si>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</si>
  <si>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</si>
  <si>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</si>
  <si>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</si>
  <si>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</si>
  <si>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</si>
  <si>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</si>
  <si>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</si>
  <si>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</si>
  <si>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</si>
  <si>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</si>
  <si>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</si>
  <si>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</si>
  <si>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</si>
  <si>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</si>
  <si>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</si>
  <si>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</si>
  <si>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</si>
  <si>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</si>
  <si>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</si>
  <si>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</si>
  <si>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</si>
  <si>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</si>
  <si>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</si>
  <si>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</si>
  <si>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</si>
  <si>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</si>
  <si>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</si>
  <si>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</si>
  <si>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</si>
  <si>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</si>
  <si>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</si>
  <si>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</si>
  <si>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</si>
  <si>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</si>
  <si>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</si>
  <si>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</si>
  <si>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</si>
  <si>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</si>
  <si>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</si>
  <si>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</si>
  <si>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</si>
  <si>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</si>
  <si>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</si>
  <si>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</si>
  <si>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</si>
  <si>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</si>
  <si>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</si>
  <si>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</si>
  <si>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</si>
  <si>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</si>
  <si>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</si>
  <si>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</si>
  <si>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</si>
  <si>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</si>
  <si>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</si>
  <si>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</si>
  <si>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</si>
  <si>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</si>
  <si>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</si>
  <si>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</si>
  <si>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</si>
  <si>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</si>
  <si>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</si>
  <si>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</si>
  <si>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</si>
  <si>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</si>
  <si>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</si>
  <si>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</si>
  <si>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</si>
  <si>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</si>
  <si>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</si>
  <si>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</si>
  <si>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</si>
  <si>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</si>
  <si>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</si>
  <si>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</si>
  <si>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</si>
  <si>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</si>
  <si>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</si>
  <si>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</si>
  <si>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</si>
  <si>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</si>
  <si>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</si>
  <si>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</si>
  <si>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</si>
  <si>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</si>
  <si>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</si>
  <si>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</si>
  <si>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</si>
  <si>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</si>
  <si>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</si>
  <si>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</si>
  <si>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</si>
  <si>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</si>
  <si>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</si>
  <si>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</si>
  <si>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</si>
  <si>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</si>
  <si>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</si>
  <si>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</si>
  <si>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</si>
  <si>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</si>
  <si>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</si>
  <si>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</si>
  <si>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</si>
  <si>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</si>
  <si>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</si>
  <si>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</si>
  <si>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</si>
  <si>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</si>
  <si>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</si>
  <si>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</si>
  <si>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</si>
  <si>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</si>
  <si>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</si>
  <si>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</si>
  <si>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</si>
  <si>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</si>
  <si>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</si>
  <si>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</si>
  <si>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</si>
  <si>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</si>
  <si>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</si>
  <si>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</si>
  <si>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</si>
  <si>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</si>
  <si>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</si>
  <si>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</si>
  <si>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</si>
  <si>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</si>
  <si>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</si>
  <si>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</si>
  <si>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</si>
  <si>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</si>
  <si>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</si>
  <si>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</si>
  <si>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</si>
  <si>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</si>
  <si>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</si>
  <si>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</si>
  <si>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</si>
  <si>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</si>
  <si>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</si>
  <si>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</si>
  <si>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</si>
  <si>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</si>
  <si>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</si>
  <si>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</si>
  <si>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</si>
  <si>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</si>
  <si>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</si>
  <si>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</si>
  <si>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</si>
  <si>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</si>
  <si>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</si>
  <si>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</si>
  <si>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</si>
  <si>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</si>
  <si>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</si>
  <si>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</si>
  <si>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</si>
  <si>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</si>
  <si>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</si>
  <si>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</si>
  <si>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</si>
  <si>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</si>
  <si>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</si>
  <si>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</si>
  <si>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</si>
  <si>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</si>
  <si>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</si>
  <si>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</si>
  <si>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</si>
  <si>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</si>
  <si>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</si>
  <si>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</si>
  <si>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</si>
  <si>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</si>
  <si>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</si>
  <si>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</si>
  <si>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</si>
  <si>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</si>
  <si>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</si>
  <si>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</si>
  <si>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</si>
  <si>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</si>
  <si>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</si>
  <si>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</si>
  <si>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</si>
  <si>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</si>
  <si>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</si>
  <si>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</si>
  <si>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</si>
  <si>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</si>
  <si>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</si>
  <si>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</si>
  <si>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</si>
  <si>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</si>
  <si>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</si>
  <si>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</si>
  <si>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</si>
  <si>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</si>
  <si>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</si>
  <si>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</si>
  <si>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</si>
  <si>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</si>
  <si>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</si>
  <si>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</si>
  <si>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</si>
  <si>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</si>
  <si>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</si>
  <si>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</si>
  <si>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</si>
  <si>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</si>
  <si>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</si>
  <si>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</si>
  <si>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</si>
  <si>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</si>
  <si>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</si>
  <si>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</si>
  <si>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</si>
  <si>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</si>
  <si>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</si>
  <si>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</si>
  <si>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</si>
  <si>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</si>
  <si>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</si>
  <si>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</si>
  <si>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</si>
  <si>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</si>
  <si>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</si>
  <si>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</si>
  <si>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</si>
  <si>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</si>
  <si>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</si>
  <si>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</si>
  <si>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</si>
  <si>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</si>
  <si>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</si>
  <si>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</si>
  <si>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</si>
  <si>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</si>
  <si>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</si>
  <si>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</si>
  <si>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</si>
  <si>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</si>
  <si>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</si>
  <si>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</si>
  <si>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</si>
  <si>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</si>
  <si>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</si>
  <si>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</si>
  <si>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</si>
  <si>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</si>
  <si>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</si>
  <si>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</si>
  <si>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</si>
  <si>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</si>
  <si>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</si>
  <si>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</si>
  <si>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</si>
  <si>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</si>
  <si>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</si>
  <si>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</si>
  <si>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</si>
  <si>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</si>
  <si>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</si>
  <si>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</si>
  <si>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</si>
  <si>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</si>
  <si>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</si>
  <si>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</si>
  <si>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</si>
  <si>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</si>
  <si>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</si>
  <si>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</si>
  <si>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</si>
  <si>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</si>
  <si>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</si>
  <si>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</si>
  <si>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</si>
  <si>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</si>
  <si>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</si>
  <si>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</si>
  <si>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</si>
  <si>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</si>
  <si>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</si>
  <si>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</si>
  <si>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</si>
  <si>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</si>
  <si>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</si>
  <si>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</si>
  <si>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</si>
  <si>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</si>
  <si>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</si>
  <si>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</si>
  <si>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</si>
  <si>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</si>
  <si>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</si>
  <si>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</si>
  <si>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</si>
  <si>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</si>
  <si>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</si>
  <si>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</si>
  <si>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</si>
  <si>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</si>
  <si>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</si>
  <si>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</si>
  <si>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</si>
  <si>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</si>
  <si>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</si>
  <si>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</si>
  <si>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</si>
  <si>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</si>
  <si>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</si>
  <si>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</si>
  <si>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</si>
  <si>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</si>
  <si>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</si>
  <si>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</si>
  <si>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</si>
  <si>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</si>
  <si>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</si>
  <si>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</si>
  <si>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</si>
  <si>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</si>
  <si>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</si>
  <si>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</si>
  <si>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</si>
  <si>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</si>
  <si>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</si>
  <si>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</si>
  <si>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</si>
  <si>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</si>
  <si>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</si>
  <si>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</si>
  <si>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</si>
  <si>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</si>
  <si>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</si>
  <si>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</si>
  <si>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</si>
  <si>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</si>
  <si>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</si>
  <si>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</si>
  <si>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</si>
  <si>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</si>
  <si>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</si>
  <si>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</si>
  <si>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</si>
  <si>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</si>
  <si>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</si>
  <si>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</si>
  <si>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</si>
  <si>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</si>
  <si>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</si>
  <si>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</si>
  <si>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</si>
  <si>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</si>
  <si>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</si>
  <si>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</si>
  <si>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</si>
  <si>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</si>
  <si>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</si>
  <si>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</si>
  <si>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</si>
  <si>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</si>
  <si>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</si>
  <si>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</si>
  <si>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</si>
  <si>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</si>
  <si>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</si>
  <si>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</si>
  <si>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</si>
  <si>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</si>
  <si>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</si>
  <si>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</si>
  <si>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</si>
  <si>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</si>
  <si>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</si>
  <si>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</si>
  <si>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</si>
  <si>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</si>
  <si>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</si>
  <si>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</si>
  <si>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</si>
  <si>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</si>
  <si>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</si>
  <si>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</si>
  <si>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</si>
  <si>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</si>
  <si>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</si>
  <si>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</si>
  <si>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</si>
  <si>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</si>
  <si>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</si>
  <si>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</si>
  <si>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</si>
  <si>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</si>
  <si>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</si>
  <si>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</si>
  <si>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</si>
  <si>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</si>
  <si>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</si>
  <si>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</si>
  <si>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</si>
  <si>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</si>
  <si>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</si>
  <si>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</si>
  <si>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</si>
  <si>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</si>
  <si>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</si>
  <si>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</si>
  <si>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</si>
  <si>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</si>
  <si>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</si>
  <si>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</si>
  <si>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</si>
  <si>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</si>
  <si>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</si>
  <si>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</si>
  <si>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</si>
  <si>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</si>
  <si>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</si>
  <si>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</si>
  <si>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</si>
  <si>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</si>
  <si>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</si>
  <si>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</si>
  <si>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</si>
  <si>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</si>
  <si>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</si>
  <si>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</si>
  <si>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</si>
  <si>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</si>
  <si>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</si>
  <si>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</si>
  <si>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</si>
  <si>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</si>
  <si>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</si>
  <si>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</si>
  <si>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</si>
  <si>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</si>
  <si>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</si>
  <si>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</si>
  <si>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</si>
  <si>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</si>
  <si>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</si>
  <si>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</si>
  <si>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</si>
  <si>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</si>
  <si>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</si>
  <si>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</si>
  <si>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</si>
  <si>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</si>
  <si>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</si>
  <si>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</si>
  <si>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</si>
  <si>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</si>
  <si>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</si>
  <si>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</si>
  <si>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</si>
  <si>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</si>
  <si>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</si>
  <si>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</si>
  <si>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</si>
  <si>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</si>
  <si>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</si>
  <si>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</si>
  <si>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</si>
  <si>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</si>
  <si>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</si>
  <si>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</si>
  <si>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</si>
  <si>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</si>
  <si>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</si>
  <si>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</si>
  <si>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</si>
  <si>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</si>
  <si>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</si>
  <si>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</si>
  <si>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</si>
  <si>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</si>
  <si>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</si>
  <si>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</si>
  <si>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</si>
  <si>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</si>
  <si>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</si>
  <si>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</si>
  <si>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</si>
  <si>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</si>
  <si>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</si>
  <si>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</si>
  <si>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</si>
  <si>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</si>
  <si>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</si>
  <si>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</si>
  <si>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</si>
  <si>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</si>
  <si>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</si>
  <si>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</si>
  <si>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</si>
  <si>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</si>
  <si>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</si>
  <si>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</si>
  <si>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</si>
  <si>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</si>
  <si>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</si>
  <si>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</si>
  <si>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</si>
  <si>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</si>
  <si>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</si>
  <si>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</si>
  <si>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</si>
  <si>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</si>
  <si>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</si>
  <si>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</si>
  <si>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</si>
  <si>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</si>
  <si>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</si>
  <si>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</si>
  <si>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</si>
  <si>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</si>
  <si>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</si>
  <si>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</si>
  <si>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</si>
  <si>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</si>
  <si>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</si>
  <si>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</si>
  <si>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</si>
  <si>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</si>
  <si>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</si>
  <si>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</si>
  <si>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</si>
  <si>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</si>
  <si>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</si>
  <si>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</si>
  <si>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</si>
  <si>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</si>
  <si>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</si>
  <si>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</si>
  <si>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</si>
  <si>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</si>
  <si>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</si>
  <si>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</si>
  <si>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</si>
  <si>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</si>
  <si>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</si>
  <si>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</si>
  <si>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</si>
  <si>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</si>
  <si>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</si>
  <si>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</si>
  <si>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</si>
  <si>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</si>
  <si>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</si>
  <si>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</si>
  <si>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</si>
  <si>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</si>
  <si>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</si>
  <si>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</si>
  <si>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</si>
  <si>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</si>
  <si>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</si>
  <si>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</si>
  <si>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</si>
  <si>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</si>
  <si>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</si>
  <si>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</si>
  <si>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</si>
  <si>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</si>
  <si>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</si>
  <si>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</si>
  <si>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</si>
  <si>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</si>
  <si>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</si>
  <si>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</si>
  <si>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</si>
  <si>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</si>
  <si>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</si>
  <si>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</si>
  <si>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</si>
  <si>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</si>
  <si>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</si>
  <si>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</si>
  <si>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</si>
  <si>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</si>
  <si>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</si>
  <si>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</si>
  <si>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</si>
  <si>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</si>
  <si>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</si>
  <si>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</si>
  <si>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</si>
  <si>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</si>
  <si>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</si>
  <si>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</si>
  <si>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</si>
  <si>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</si>
  <si>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</si>
  <si>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</si>
  <si>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</si>
  <si>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</si>
  <si>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</si>
  <si>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</si>
  <si>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</si>
  <si>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</si>
  <si>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</si>
  <si>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</si>
  <si>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</si>
  <si>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</si>
  <si>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</si>
  <si>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</si>
  <si>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</si>
  <si>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</si>
  <si>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</si>
  <si>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</si>
  <si>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</si>
  <si>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</si>
  <si>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</si>
  <si>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</si>
  <si>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</si>
  <si>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</si>
  <si>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</si>
  <si>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</si>
  <si>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</si>
  <si>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</si>
  <si>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</si>
  <si>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</si>
  <si>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</si>
  <si>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</si>
  <si>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</si>
  <si>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</si>
  <si>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</si>
  <si>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</si>
  <si>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</si>
  <si>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</si>
  <si>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</si>
  <si>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</si>
  <si>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</si>
  <si>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</si>
  <si>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</si>
  <si>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</si>
  <si>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</si>
  <si>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</si>
  <si>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</si>
  <si>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</si>
  <si>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</si>
  <si>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</si>
  <si>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</si>
  <si>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</si>
  <si>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</si>
  <si>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</si>
  <si>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</si>
  <si>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</si>
  <si>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</si>
  <si>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</si>
  <si>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</si>
  <si>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</si>
  <si>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</si>
  <si>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</si>
  <si>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</si>
  <si>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</si>
  <si>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</si>
  <si>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</si>
  <si>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</si>
  <si>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</si>
  <si>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</si>
  <si>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</si>
  <si>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</si>
  <si>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</si>
  <si>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</si>
  <si>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</si>
  <si>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</si>
  <si>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</si>
  <si>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</si>
  <si>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</si>
  <si>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</si>
  <si>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</si>
  <si>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</si>
  <si>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</si>
  <si>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</si>
  <si>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</si>
  <si>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</si>
  <si>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</si>
  <si>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</si>
  <si>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</si>
  <si>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</si>
  <si>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</si>
  <si>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</si>
  <si>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</si>
  <si>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</si>
  <si>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</si>
  <si>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</si>
  <si>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</si>
  <si>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</si>
  <si>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</si>
  <si>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</si>
  <si>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</si>
  <si>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</si>
  <si>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</si>
  <si>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</si>
  <si>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</si>
  <si>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</si>
  <si>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</si>
  <si>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</si>
  <si>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</si>
  <si>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</si>
  <si>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</si>
  <si>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</si>
  <si>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</si>
  <si>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</si>
  <si>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</si>
  <si>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</si>
  <si>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</si>
  <si>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</si>
  <si>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</si>
  <si>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</si>
  <si>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</si>
  <si>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</si>
  <si>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</si>
  <si>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</si>
  <si>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</si>
  <si>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</si>
  <si>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</si>
  <si>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</si>
  <si>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</si>
  <si>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</si>
  <si>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</si>
  <si>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</si>
  <si>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</si>
  <si>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</si>
  <si>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</si>
  <si>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</si>
  <si>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</si>
  <si>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</si>
  <si>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</si>
  <si>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</si>
  <si>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</si>
  <si>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</si>
  <si>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</si>
  <si>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</si>
  <si>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</si>
  <si>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</si>
  <si>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</si>
  <si>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</si>
  <si>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</si>
  <si>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</si>
  <si>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</si>
  <si>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</si>
  <si>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</si>
  <si>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</si>
  <si>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</si>
  <si>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</si>
  <si>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</si>
  <si>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</si>
  <si>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</si>
  <si>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</si>
  <si>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</si>
  <si>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</si>
  <si>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</si>
  <si>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</si>
  <si>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</si>
  <si>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</si>
  <si>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</si>
  <si>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</si>
  <si>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</si>
  <si>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</si>
  <si>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</si>
  <si>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</si>
  <si>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</si>
  <si>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</si>
  <si>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</si>
  <si>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</si>
  <si>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</si>
  <si>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</si>
  <si>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</si>
  <si>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</si>
  <si>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</si>
  <si>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</si>
  <si>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</si>
  <si>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</si>
  <si>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</si>
  <si>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</si>
  <si>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</si>
  <si>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</si>
  <si>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</si>
  <si>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</si>
  <si>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</si>
  <si>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</si>
  <si>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</si>
  <si>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</si>
  <si>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</si>
  <si>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</si>
  <si>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</si>
  <si>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</si>
  <si>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</si>
  <si>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</si>
  <si>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</si>
  <si>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</si>
  <si>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</si>
  <si>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</si>
  <si>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</si>
  <si>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</si>
  <si>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</si>
  <si>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</si>
  <si>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</si>
  <si>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</si>
  <si>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</si>
  <si>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</si>
  <si>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</si>
  <si>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</si>
  <si>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</si>
  <si>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</si>
  <si>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</si>
  <si>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</si>
  <si>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</si>
  <si>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</si>
  <si>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</si>
  <si>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</si>
  <si>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</si>
  <si>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</si>
  <si>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</si>
  <si>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</si>
  <si>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</si>
  <si>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</si>
  <si>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</si>
  <si>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</si>
  <si>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</si>
  <si>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</si>
  <si>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</si>
  <si>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</si>
  <si>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</si>
  <si>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</si>
  <si>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</si>
  <si>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</si>
  <si>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</si>
  <si>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</si>
  <si>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</si>
  <si>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</si>
  <si>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</si>
  <si>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</si>
  <si>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</si>
  <si>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</si>
  <si>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</si>
  <si>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</si>
  <si>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</si>
  <si>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</si>
  <si>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</si>
  <si>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</si>
  <si>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</si>
  <si>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</si>
  <si>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</si>
  <si>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</si>
  <si>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</si>
  <si>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</si>
  <si>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</si>
  <si>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</si>
  <si>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</si>
  <si>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</si>
  <si>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</si>
  <si>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</si>
  <si>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</si>
  <si>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</si>
  <si>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</si>
  <si>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</si>
  <si>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</si>
  <si>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</si>
  <si>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</si>
  <si>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</si>
  <si>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</si>
  <si>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</si>
  <si>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</si>
  <si>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</si>
  <si>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</si>
  <si>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</si>
  <si>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</si>
  <si>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</si>
  <si>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</si>
  <si>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</si>
  <si>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</si>
  <si>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</si>
  <si>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</si>
  <si>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</si>
  <si>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</si>
  <si>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</si>
  <si>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</si>
  <si>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</si>
  <si>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</si>
  <si>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</si>
  <si>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</si>
  <si>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</si>
  <si>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</si>
  <si>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</si>
  <si>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</si>
  <si>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</si>
  <si>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</si>
  <si>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</si>
  <si>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</si>
  <si>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</si>
  <si>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</si>
  <si>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</si>
  <si>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</si>
  <si>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</si>
  <si>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</si>
  <si>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</si>
  <si>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</si>
  <si>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</si>
  <si>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</si>
  <si>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</si>
  <si>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</si>
  <si>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</si>
  <si>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</si>
  <si>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</si>
  <si>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</si>
  <si>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</si>
  <si>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</si>
  <si>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</si>
  <si>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</si>
  <si>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</si>
  <si>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</si>
  <si>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</si>
  <si>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</si>
  <si>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</si>
  <si>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</si>
  <si>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</si>
  <si>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</si>
  <si>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</si>
  <si>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</si>
  <si>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</si>
  <si>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</si>
  <si>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</si>
  <si>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</si>
  <si>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</si>
  <si>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</si>
  <si>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</si>
  <si>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</si>
  <si>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</si>
  <si>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</si>
  <si>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</si>
  <si>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</si>
  <si>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</si>
  <si>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</si>
  <si>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</si>
  <si>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</si>
  <si>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</si>
  <si>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</si>
  <si>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</si>
  <si>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</si>
  <si>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</si>
  <si>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</si>
  <si>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</si>
  <si>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</si>
  <si>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</si>
  <si>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</si>
  <si>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</si>
  <si>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</si>
  <si>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</si>
  <si>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</si>
  <si>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</si>
  <si>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</si>
  <si>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</si>
  <si>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</si>
  <si>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</si>
  <si>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</si>
  <si>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</si>
  <si>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</si>
  <si>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</si>
  <si>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</si>
  <si>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</si>
  <si>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</si>
  <si>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</si>
  <si>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</si>
  <si>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</si>
  <si>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</si>
  <si>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</si>
  <si>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</si>
  <si>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</si>
  <si>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</si>
  <si>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</si>
  <si>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</si>
  <si>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</si>
  <si>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</si>
  <si>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</si>
  <si>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</si>
  <si>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</si>
  <si>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</si>
  <si>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</si>
  <si>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</si>
  <si>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</si>
  <si>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</si>
  <si>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</si>
  <si>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</si>
  <si>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</si>
  <si>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</si>
  <si>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</si>
  <si>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</si>
  <si>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</si>
  <si>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</si>
  <si>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</si>
  <si>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</si>
  <si>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</si>
  <si>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</si>
  <si>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</si>
  <si>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</si>
  <si>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</si>
  <si>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</si>
  <si>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</si>
  <si>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</si>
  <si>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</si>
  <si>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</si>
  <si>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</si>
  <si>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</si>
  <si>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</si>
  <si>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</si>
  <si>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</si>
  <si>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</si>
  <si>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</si>
  <si>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</si>
  <si>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</si>
  <si>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</si>
  <si>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</si>
  <si>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</si>
  <si>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</si>
  <si>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</si>
  <si>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</si>
  <si>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</si>
  <si>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</si>
  <si>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</si>
  <si>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</si>
  <si>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</si>
  <si>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</si>
  <si>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</si>
  <si>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</si>
  <si>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</si>
  <si>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</si>
  <si>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</si>
  <si>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</si>
  <si>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</si>
  <si>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</si>
  <si>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</si>
  <si>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</si>
  <si>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</si>
  <si>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</si>
  <si>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</si>
  <si>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</si>
  <si>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</si>
  <si>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</si>
  <si>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</si>
  <si>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</si>
  <si>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</si>
  <si>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</si>
  <si>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</si>
  <si>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</si>
  <si>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</si>
  <si>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</si>
  <si>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</si>
  <si>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</si>
  <si>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</si>
  <si>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</si>
  <si>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</si>
  <si>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</si>
  <si>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</si>
  <si>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</si>
  <si>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</si>
  <si>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</si>
  <si>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</si>
  <si>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</si>
  <si>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</si>
  <si>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</si>
  <si>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</si>
  <si>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</si>
  <si>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</si>
  <si>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</si>
  <si>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</si>
  <si>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</si>
  <si>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</si>
  <si>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</si>
  <si>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</si>
  <si>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</si>
  <si>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</si>
  <si>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</si>
  <si>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</si>
  <si>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</si>
  <si>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</si>
  <si>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</si>
  <si>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</si>
  <si>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</si>
  <si>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</si>
  <si>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</si>
  <si>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</si>
  <si>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</si>
  <si>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</si>
  <si>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</si>
  <si>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</si>
  <si>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</si>
  <si>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</si>
  <si>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</si>
  <si>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</si>
  <si>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</si>
  <si>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</si>
  <si>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</si>
  <si>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</si>
  <si>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</si>
  <si>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</si>
  <si>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</si>
  <si>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</si>
  <si>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</si>
  <si>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</si>
  <si>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</si>
  <si>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</si>
  <si>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</si>
  <si>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</si>
  <si>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</si>
  <si>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</si>
  <si>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</si>
  <si>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</si>
  <si>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</si>
  <si>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</si>
  <si>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</si>
  <si>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</si>
  <si>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</si>
  <si>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</si>
  <si>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</si>
  <si>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</si>
  <si>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</si>
  <si>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</si>
  <si>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</si>
  <si>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</si>
  <si>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</si>
  <si>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</si>
  <si>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</si>
  <si>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</si>
  <si>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</si>
  <si>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</si>
  <si>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</si>
  <si>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</si>
  <si>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</si>
  <si>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</si>
  <si>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</si>
  <si>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</si>
  <si>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</si>
  <si>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</si>
  <si>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</si>
  <si>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</si>
  <si>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</si>
  <si>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</si>
  <si>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</si>
  <si>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</si>
  <si>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</si>
  <si>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</si>
  <si>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</si>
  <si>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</si>
  <si>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</si>
  <si>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</si>
  <si>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</si>
  <si>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</si>
  <si>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</si>
  <si>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</si>
  <si>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</si>
  <si>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</si>
  <si>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</si>
  <si>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</si>
  <si>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</si>
  <si>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</si>
  <si>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</si>
  <si>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</si>
  <si>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</si>
  <si>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</si>
  <si>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</si>
  <si>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</si>
  <si>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</si>
  <si>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</si>
  <si>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</si>
  <si>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</si>
  <si>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</si>
  <si>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</si>
  <si>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</si>
  <si>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</si>
  <si>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</si>
  <si>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</si>
  <si>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</si>
  <si>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</si>
  <si>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</si>
  <si>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</si>
  <si>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</si>
  <si>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</si>
  <si>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</si>
  <si>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</si>
  <si>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</si>
  <si>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</si>
  <si>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</si>
  <si>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</si>
  <si>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</si>
  <si>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</si>
  <si>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</si>
  <si>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</si>
  <si>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</si>
  <si>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</si>
  <si>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</si>
  <si>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</si>
  <si>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</si>
  <si>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</si>
  <si>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</si>
  <si>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</si>
  <si>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</si>
  <si>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</si>
  <si>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</si>
  <si>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</si>
  <si>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</si>
  <si>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</si>
  <si>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</si>
  <si>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</si>
  <si>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</si>
  <si>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</si>
  <si>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</si>
  <si>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</si>
  <si>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</si>
  <si>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</si>
  <si>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</si>
  <si>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</si>
  <si>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</si>
  <si>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</si>
  <si>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</si>
  <si>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</si>
  <si>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</si>
  <si>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</si>
  <si>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</si>
  <si>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</si>
  <si>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</si>
  <si>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</si>
  <si>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</si>
  <si>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</si>
  <si>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</si>
  <si>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</si>
  <si>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</si>
  <si>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</si>
  <si>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</si>
  <si>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</si>
  <si>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</si>
  <si>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</si>
  <si>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</si>
  <si>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</si>
  <si>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</si>
  <si>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</si>
  <si>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</si>
  <si>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</si>
  <si>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</si>
  <si>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</si>
  <si>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</si>
  <si>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</si>
  <si>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</si>
  <si>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</si>
  <si>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</si>
  <si>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</si>
  <si>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</si>
  <si>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</si>
  <si>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</si>
  <si>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</si>
  <si>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</si>
  <si>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</si>
  <si>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</si>
  <si>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</si>
  <si>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</si>
  <si>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</si>
  <si>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</si>
  <si>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</si>
  <si>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</si>
  <si>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</si>
  <si>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</si>
  <si>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</si>
  <si>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</si>
  <si>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</si>
  <si>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</si>
  <si>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</si>
  <si>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</si>
  <si>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</si>
  <si>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</si>
  <si>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</si>
  <si>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</si>
  <si>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</si>
  <si>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</si>
  <si>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</si>
  <si>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</si>
  <si>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</si>
  <si>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</si>
  <si>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</si>
  <si>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</si>
  <si>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</si>
  <si>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</si>
  <si>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</si>
  <si>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</si>
  <si>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</si>
  <si>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</si>
  <si>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</si>
  <si>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</si>
  <si>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</si>
  <si>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</si>
  <si>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</si>
  <si>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</si>
  <si>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</si>
  <si>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</si>
  <si>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</si>
  <si>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</si>
  <si>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</si>
  <si>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</si>
  <si>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</si>
  <si>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</si>
  <si>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</si>
  <si>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</si>
  <si>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</si>
  <si>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</si>
  <si>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</si>
  <si>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</si>
  <si>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</si>
  <si>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</si>
  <si>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</si>
  <si>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</si>
  <si>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</si>
  <si>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</si>
  <si>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</si>
  <si>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</si>
  <si>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</si>
  <si>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</si>
  <si>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</si>
  <si>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</si>
  <si>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</si>
  <si>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</si>
  <si>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</si>
  <si>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</si>
  <si>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</si>
  <si>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</si>
  <si>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</si>
  <si>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</si>
  <si>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</si>
  <si>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</si>
  <si>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</si>
  <si>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</si>
  <si>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</si>
  <si>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</si>
  <si>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</si>
  <si>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</si>
  <si>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</si>
  <si>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</si>
  <si>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</si>
  <si>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</si>
  <si>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</si>
  <si>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</si>
  <si>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</si>
  <si>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</si>
  <si>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</si>
  <si>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</si>
  <si>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</si>
  <si>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</si>
  <si>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</si>
  <si>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</si>
  <si>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</si>
  <si>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</si>
  <si>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</si>
  <si>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</si>
  <si>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</si>
  <si>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</si>
  <si>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</si>
  <si>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</si>
  <si>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</si>
  <si>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</si>
  <si>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</si>
  <si>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</si>
  <si>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</si>
  <si>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</si>
  <si>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</si>
  <si>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</si>
  <si>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</si>
  <si>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</si>
  <si>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</si>
  <si>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</si>
  <si>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</si>
  <si>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</si>
  <si>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</si>
  <si>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</si>
  <si>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</si>
  <si>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</si>
  <si>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</si>
  <si>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</si>
  <si>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</si>
  <si>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</si>
  <si>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</si>
  <si>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</si>
  <si>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</si>
  <si>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</si>
  <si>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</si>
  <si>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</si>
  <si>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</si>
  <si>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</si>
  <si>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</si>
  <si>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</si>
  <si>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</si>
  <si>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</si>
  <si>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</si>
  <si>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</si>
  <si>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</si>
  <si>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</si>
  <si>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</si>
  <si>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</si>
  <si>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</si>
  <si>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</si>
  <si>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</si>
  <si>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</si>
  <si>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</si>
  <si>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</si>
  <si>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</si>
  <si>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</si>
  <si>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</si>
  <si>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</si>
  <si>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</si>
  <si>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</si>
  <si>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</si>
  <si>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</si>
  <si>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</si>
  <si>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</si>
  <si>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</si>
  <si>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</si>
  <si>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</si>
  <si>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</si>
  <si>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</si>
  <si>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</si>
  <si>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</si>
  <si>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</si>
  <si>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</si>
  <si>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</si>
  <si>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</si>
  <si>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</si>
  <si>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</si>
  <si>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</si>
  <si>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</si>
  <si>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</si>
  <si>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</si>
  <si>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</si>
  <si>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</si>
  <si>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</si>
  <si>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</si>
  <si>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</si>
  <si>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</si>
  <si>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</si>
  <si>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</si>
  <si>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</si>
  <si>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</si>
  <si>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</si>
  <si>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</si>
  <si>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</si>
  <si>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</si>
  <si>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</si>
  <si>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</si>
  <si>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</si>
  <si>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</si>
  <si>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</si>
  <si>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</si>
  <si>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</si>
  <si>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</si>
  <si>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</si>
  <si>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</si>
  <si>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</si>
  <si>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</si>
  <si>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</si>
  <si>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</si>
  <si>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</si>
  <si>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</si>
  <si>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</si>
  <si>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</si>
  <si>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</si>
  <si>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</si>
  <si>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</si>
  <si>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</si>
  <si>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</si>
  <si>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</si>
  <si>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</si>
  <si>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</si>
  <si>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</si>
  <si>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</si>
  <si>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</si>
  <si>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</si>
  <si>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</si>
  <si>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</si>
  <si>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</si>
  <si>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</si>
  <si>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</si>
  <si>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</si>
  <si>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</si>
  <si>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</si>
  <si>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</si>
  <si>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</si>
  <si>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</si>
  <si>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</si>
  <si>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</si>
  <si>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</si>
  <si>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</si>
  <si>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</si>
  <si>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</si>
  <si>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</si>
  <si>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</si>
  <si>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</si>
  <si>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</si>
  <si>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</si>
  <si>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</si>
  <si>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</si>
  <si>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</si>
  <si>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</si>
  <si>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</si>
  <si>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</si>
  <si>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</si>
  <si>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</si>
  <si>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</si>
  <si>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</si>
  <si>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</si>
  <si>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</si>
  <si>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</si>
  <si>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</si>
  <si>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</si>
  <si>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</si>
  <si>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</si>
  <si>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</si>
  <si>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</si>
  <si>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</si>
  <si>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</si>
  <si>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</si>
  <si>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</si>
  <si>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</si>
  <si>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</si>
  <si>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</si>
  <si>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</si>
  <si>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</si>
  <si>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</si>
  <si>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</si>
  <si>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</si>
  <si>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</si>
  <si>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</si>
  <si>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</si>
  <si>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</si>
  <si>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</si>
  <si>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</si>
  <si>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</si>
  <si>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</si>
  <si>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</si>
  <si>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</si>
  <si>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</si>
  <si>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</si>
  <si>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</si>
  <si>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</si>
  <si>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</si>
  <si>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</si>
  <si>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</si>
  <si>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</si>
  <si>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</si>
  <si>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</si>
  <si>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</si>
  <si>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</si>
  <si>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</si>
  <si>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</si>
  <si>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</si>
  <si>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</si>
  <si>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</si>
  <si>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</si>
  <si>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</si>
  <si>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</si>
  <si>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</si>
  <si>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</si>
  <si>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</si>
  <si>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</si>
  <si>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</si>
  <si>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</si>
  <si>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</si>
  <si>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</si>
  <si>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</si>
  <si>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</si>
  <si>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</si>
  <si>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</si>
  <si>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</si>
  <si>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</si>
  <si>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</si>
  <si>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</si>
  <si>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</si>
  <si>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</si>
  <si>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</si>
  <si>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</si>
  <si>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</si>
  <si>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</si>
  <si>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</si>
  <si>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</si>
  <si>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</si>
  <si>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</si>
  <si>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</si>
  <si>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</si>
  <si>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</si>
  <si>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</si>
  <si>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</si>
  <si>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</si>
  <si>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</si>
  <si>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</si>
  <si>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</si>
  <si>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</si>
  <si>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</si>
  <si>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</si>
  <si>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</si>
  <si>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</si>
  <si>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</si>
  <si>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</si>
  <si>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</si>
  <si>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</si>
  <si>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</si>
  <si>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</si>
  <si>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</si>
  <si>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</si>
  <si>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</si>
  <si>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</si>
  <si>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</si>
  <si>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</si>
  <si>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</si>
  <si>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</si>
  <si>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</si>
  <si>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</si>
  <si>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</si>
  <si>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</si>
  <si>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</si>
  <si>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</si>
  <si>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</si>
  <si>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</si>
  <si>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</si>
  <si>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</si>
  <si>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</si>
  <si>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</si>
  <si>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</si>
  <si>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</si>
  <si>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</si>
  <si>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</si>
  <si>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</si>
  <si>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</si>
  <si>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</si>
  <si>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</si>
  <si>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</si>
  <si>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</si>
  <si>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</si>
  <si>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</si>
  <si>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</si>
  <si>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</si>
  <si>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</si>
  <si>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</si>
  <si>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</si>
  <si>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</si>
  <si>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</si>
  <si>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</si>
  <si>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</si>
  <si>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</si>
  <si>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</si>
  <si>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</si>
  <si>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</si>
  <si>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</si>
  <si>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</si>
  <si>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</si>
  <si>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</si>
  <si>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</si>
  <si>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</si>
  <si>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</si>
  <si>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</si>
  <si>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</si>
  <si>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</si>
  <si>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</si>
  <si>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</si>
  <si>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</si>
  <si>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</si>
  <si>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</si>
  <si>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</si>
  <si>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</si>
  <si>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</si>
  <si>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</si>
  <si>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</si>
  <si>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</si>
  <si>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</si>
  <si>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</si>
  <si>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</si>
  <si>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</si>
  <si>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</si>
  <si>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</si>
  <si>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</si>
  <si>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</si>
  <si>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</si>
  <si>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</si>
  <si>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</si>
  <si>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</si>
  <si>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</si>
  <si>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</si>
  <si>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</si>
  <si>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</si>
  <si>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</si>
  <si>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</si>
  <si>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</si>
  <si>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</si>
  <si>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</si>
  <si>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</si>
  <si>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</si>
  <si>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</si>
  <si>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</si>
  <si>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</si>
  <si>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</si>
  <si>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</si>
  <si>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</si>
  <si>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</si>
  <si>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</si>
  <si>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</si>
  <si>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</si>
  <si>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</si>
  <si>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</si>
  <si>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</si>
  <si>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</si>
  <si>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</si>
  <si>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</si>
  <si>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</si>
  <si>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</si>
  <si>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</si>
  <si>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</si>
  <si>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</si>
  <si>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</si>
  <si>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</si>
  <si>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</si>
  <si>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</si>
  <si>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</si>
  <si>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</si>
  <si>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</si>
  <si>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</si>
  <si>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</si>
  <si>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</si>
  <si>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</si>
  <si>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</si>
  <si>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</si>
  <si>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</si>
  <si>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</si>
  <si>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</si>
  <si>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</si>
  <si>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</si>
  <si>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</si>
  <si>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</si>
  <si>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</si>
  <si>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</si>
  <si>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</si>
  <si>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</si>
  <si>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</si>
  <si>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</si>
  <si>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</si>
  <si>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</si>
  <si>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</si>
  <si>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</si>
  <si>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</si>
  <si>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</si>
  <si>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</si>
  <si>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</si>
  <si>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</si>
  <si>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</si>
  <si>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</si>
  <si>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</si>
  <si>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</si>
  <si>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</si>
  <si>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</si>
  <si>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</si>
  <si>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</si>
  <si>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</si>
  <si>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</si>
  <si>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</si>
  <si>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</si>
  <si>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</si>
  <si>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</si>
  <si>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</si>
  <si>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</si>
  <si>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</si>
  <si>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</si>
  <si>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</si>
  <si>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</si>
  <si>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</si>
  <si>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</si>
  <si>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</si>
  <si>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</si>
  <si>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</si>
  <si>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</si>
  <si>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</si>
  <si>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</si>
  <si>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</si>
  <si>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</si>
  <si>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</si>
  <si>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</si>
  <si>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</si>
  <si>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</si>
  <si>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</si>
  <si>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</si>
  <si>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</si>
  <si>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</si>
  <si>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</si>
  <si>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</si>
  <si>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</si>
  <si>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</si>
  <si>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</si>
  <si>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</si>
  <si>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</si>
  <si>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</si>
  <si>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</si>
  <si>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</si>
  <si>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</si>
  <si>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</si>
  <si>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</si>
  <si>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</si>
  <si>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</si>
  <si>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</si>
  <si>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</si>
  <si>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</si>
  <si>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</si>
  <si>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</si>
  <si>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</si>
  <si>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</si>
  <si>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</si>
  <si>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</si>
  <si>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</si>
  <si>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</si>
  <si>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</si>
  <si>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</si>
  <si>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</si>
  <si>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</si>
  <si>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</si>
  <si>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</si>
  <si>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</si>
  <si>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</si>
  <si>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</si>
  <si>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</si>
  <si>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</si>
  <si>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</si>
  <si>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</si>
  <si>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</si>
  <si>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</si>
  <si>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</si>
  <si>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</si>
  <si>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</si>
  <si>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</si>
  <si>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</si>
  <si>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</si>
  <si>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</si>
  <si>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</si>
  <si>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</si>
  <si>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</si>
  <si>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</si>
  <si>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</si>
  <si>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</si>
  <si>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</si>
  <si>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</si>
  <si>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</si>
  <si>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</si>
  <si>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</si>
  <si>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</si>
  <si>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</si>
  <si>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</si>
  <si>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</si>
  <si>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</si>
  <si>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</si>
  <si>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</si>
  <si>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</si>
  <si>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</si>
  <si>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</si>
  <si>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</si>
  <si>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</si>
  <si>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</si>
  <si>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</si>
  <si>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</si>
  <si>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</si>
  <si>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</si>
  <si>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</si>
  <si>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</si>
  <si>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</si>
  <si>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</si>
  <si>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</si>
  <si>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</si>
  <si>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</si>
  <si>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</si>
  <si>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</si>
  <si>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</si>
  <si>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</si>
  <si>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</si>
  <si>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</si>
  <si>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</si>
  <si>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</si>
  <si>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</si>
  <si>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</si>
  <si>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</si>
  <si>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</si>
  <si>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</si>
  <si>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</si>
  <si>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</si>
  <si>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</si>
  <si>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</si>
  <si>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</si>
  <si>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</si>
  <si>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</si>
  <si>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</si>
  <si>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</si>
  <si>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</si>
  <si>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</si>
  <si>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</si>
  <si>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</si>
  <si>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</si>
  <si>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</si>
  <si>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</si>
  <si>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</si>
  <si>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</si>
  <si>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</si>
  <si>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</si>
  <si>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</si>
  <si>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</si>
  <si>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</si>
  <si>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</si>
  <si>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</si>
  <si>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</si>
  <si>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</si>
  <si>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</si>
  <si>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</si>
  <si>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</si>
  <si>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</si>
  <si>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</si>
  <si>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</si>
  <si>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</si>
  <si>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</si>
  <si>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</si>
  <si>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</si>
  <si>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</si>
  <si>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</si>
  <si>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</si>
  <si>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</si>
  <si>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</si>
  <si>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</si>
  <si>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</si>
  <si>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</si>
  <si>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</si>
  <si>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</si>
  <si>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</si>
  <si>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</si>
  <si>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</si>
  <si>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</si>
  <si>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</si>
  <si>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</si>
  <si>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</si>
  <si>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</si>
  <si>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</si>
  <si>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</si>
  <si>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</si>
  <si>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</si>
  <si>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</si>
  <si>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</si>
  <si>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</si>
  <si>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</si>
  <si>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</si>
  <si>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</si>
  <si>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</si>
  <si>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</si>
  <si>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</si>
  <si>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</si>
  <si>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</si>
  <si>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</si>
  <si>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</si>
  <si>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</si>
  <si>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</si>
  <si>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</si>
  <si>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</si>
  <si>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</si>
  <si>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</si>
  <si>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</si>
  <si>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</si>
  <si>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</si>
  <si>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</si>
  <si>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</si>
  <si>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</si>
  <si>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</si>
  <si>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</si>
  <si>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</si>
  <si>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</si>
  <si>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</si>
  <si>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</si>
  <si>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</si>
  <si>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</si>
  <si>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</si>
  <si>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</si>
  <si>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</si>
  <si>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</si>
  <si>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</si>
  <si>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</si>
  <si>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</si>
  <si>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</si>
  <si>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</si>
  <si>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</si>
  <si>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</si>
  <si>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</si>
  <si>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</si>
  <si>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</si>
  <si>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</si>
  <si>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</si>
  <si>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</si>
  <si>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</si>
  <si>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</si>
  <si>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</si>
  <si>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</si>
  <si>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</si>
  <si>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</si>
  <si>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</si>
  <si>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</si>
  <si>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</si>
  <si>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</si>
  <si>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</si>
  <si>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</si>
  <si>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</si>
  <si>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</si>
  <si>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</si>
  <si>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</si>
  <si>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</si>
  <si>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</si>
  <si>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</si>
  <si>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</si>
  <si>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</si>
  <si>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</si>
  <si>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</si>
  <si>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</si>
  <si>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</si>
  <si>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</si>
  <si>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</si>
  <si>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</si>
  <si>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</si>
  <si>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</si>
  <si>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</si>
  <si>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</si>
  <si>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</si>
  <si>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</si>
  <si>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</si>
  <si>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</si>
  <si>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</si>
  <si>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</si>
  <si>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</si>
  <si>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</si>
  <si>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</si>
  <si>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</si>
  <si>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</si>
  <si>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</si>
  <si>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</si>
  <si>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</si>
  <si>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</si>
  <si>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</si>
  <si>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</si>
  <si>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</si>
  <si>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</si>
  <si>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</si>
  <si>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</si>
  <si>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</si>
  <si>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</si>
  <si>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</si>
  <si>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</si>
  <si>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</si>
  <si>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</si>
  <si>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</si>
  <si>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</si>
  <si>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</si>
  <si>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</si>
  <si>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</si>
  <si>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</si>
  <si>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</si>
  <si>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</si>
  <si>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</si>
  <si>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</si>
  <si>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</si>
  <si>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</si>
  <si>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</si>
  <si>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</si>
  <si>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</si>
  <si>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</si>
  <si>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</si>
  <si>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</si>
  <si>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</si>
  <si>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</si>
  <si>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</si>
  <si>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</si>
  <si>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</si>
  <si>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</si>
  <si>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</si>
  <si>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</si>
  <si>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</si>
  <si>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</si>
  <si>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</si>
  <si>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</si>
  <si>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</si>
  <si>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</si>
  <si>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</si>
  <si>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</si>
  <si>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</si>
  <si>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</si>
  <si>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</si>
  <si>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</si>
  <si>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</si>
  <si>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</si>
  <si>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</si>
  <si>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</si>
  <si>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</si>
  <si>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</si>
  <si>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</si>
  <si>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</si>
  <si>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</si>
  <si>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</si>
  <si>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</si>
  <si>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</si>
  <si>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</si>
  <si>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</si>
  <si>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</si>
  <si>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</si>
  <si>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</si>
  <si>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</si>
  <si>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</si>
  <si>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</si>
  <si>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</si>
  <si>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</si>
  <si>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</si>
  <si>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</si>
  <si>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</si>
  <si>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</si>
  <si>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</si>
  <si>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</si>
  <si>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</si>
  <si>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</si>
  <si>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</si>
  <si>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</si>
  <si>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</si>
  <si>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</si>
  <si>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</si>
  <si>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</si>
  <si>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</si>
  <si>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</si>
  <si>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</si>
  <si>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</si>
  <si>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</si>
  <si>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</si>
  <si>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</si>
  <si>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</si>
  <si>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</si>
  <si>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</si>
  <si>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</si>
  <si>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</si>
  <si>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</si>
  <si>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</si>
  <si>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</si>
  <si>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</si>
  <si>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</si>
  <si>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</si>
  <si>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</si>
  <si>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</si>
  <si>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</si>
  <si>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</si>
  <si>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</si>
  <si>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</si>
  <si>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</si>
  <si>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</si>
  <si>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</si>
  <si>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</si>
  <si>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</si>
  <si>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</si>
  <si>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</si>
  <si>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</si>
  <si>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</si>
  <si>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</si>
  <si>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</si>
  <si>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</si>
  <si>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</si>
  <si>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</si>
  <si>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</si>
  <si>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</si>
  <si>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</si>
  <si>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</si>
  <si>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</si>
  <si>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</si>
  <si>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</si>
  <si>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</si>
  <si>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</si>
  <si>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</si>
  <si>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</si>
  <si>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</si>
  <si>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</si>
  <si>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</si>
  <si>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</si>
  <si>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</si>
  <si>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</si>
  <si>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</si>
  <si>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</si>
  <si>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</si>
  <si>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</si>
  <si>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</si>
  <si>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</si>
  <si>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</si>
  <si>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</si>
  <si>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</si>
  <si>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</si>
  <si>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</si>
  <si>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</si>
  <si>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</si>
  <si>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</si>
  <si>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</si>
  <si>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</si>
  <si>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</si>
  <si>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</si>
  <si>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</si>
  <si>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</si>
  <si>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</si>
  <si>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</si>
  <si>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</si>
  <si>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</si>
  <si>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</si>
  <si>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</si>
  <si>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</si>
  <si>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</si>
  <si>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</si>
  <si>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</si>
  <si>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</si>
  <si>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</si>
  <si>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</si>
  <si>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</si>
  <si>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</si>
  <si>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</si>
  <si>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</si>
  <si>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</si>
  <si>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</si>
  <si>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</si>
  <si>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</si>
  <si>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</si>
  <si>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</si>
  <si>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</si>
  <si>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</si>
  <si>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</si>
  <si>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</si>
  <si>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</si>
  <si>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</si>
  <si>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</si>
  <si>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</si>
  <si>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</si>
  <si>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</si>
  <si>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</si>
  <si>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</si>
  <si>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</si>
  <si>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</si>
  <si>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</si>
  <si>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</si>
  <si>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</si>
  <si>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</si>
  <si>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</si>
  <si>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</si>
  <si>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</si>
  <si>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</si>
  <si>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</si>
  <si>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</si>
  <si>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</si>
  <si>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</si>
  <si>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</si>
  <si>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</si>
  <si>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</si>
  <si>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</si>
  <si>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</si>
  <si>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</si>
  <si>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</si>
  <si>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</si>
  <si>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</si>
  <si>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</si>
  <si>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</si>
  <si>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</si>
  <si>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</si>
  <si>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</si>
  <si>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</si>
  <si>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</si>
  <si>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</si>
  <si>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</si>
  <si>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</si>
  <si>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</si>
  <si>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</si>
  <si>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</si>
  <si>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</si>
  <si>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</si>
  <si>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</si>
  <si>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</si>
  <si>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</si>
  <si>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</si>
  <si>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</si>
  <si>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</si>
  <si>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</si>
  <si>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</si>
  <si>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</si>
  <si>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</si>
  <si>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</si>
  <si>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</si>
  <si>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</si>
  <si>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</si>
  <si>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</si>
  <si>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</si>
  <si>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</si>
  <si>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</si>
  <si>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</si>
  <si>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</si>
  <si>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</si>
  <si>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</si>
  <si>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</si>
  <si>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</si>
  <si>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</si>
  <si>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</si>
  <si>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</si>
  <si>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</si>
  <si>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</si>
  <si>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</si>
  <si>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</si>
  <si>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</si>
  <si>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</si>
  <si>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</si>
  <si>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</si>
  <si>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</si>
  <si>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</si>
  <si>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</si>
  <si>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</si>
  <si>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</si>
  <si>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</si>
  <si>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</si>
  <si>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</si>
  <si>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</si>
  <si>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</si>
  <si>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</si>
  <si>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</si>
  <si>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</si>
  <si>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</si>
  <si>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</si>
  <si>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</si>
  <si>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</si>
  <si>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</si>
  <si>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</si>
  <si>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</si>
  <si>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</si>
  <si>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</si>
  <si>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</si>
  <si>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</si>
  <si>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</si>
  <si>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</si>
  <si>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</si>
  <si>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</si>
  <si>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</si>
  <si>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</si>
  <si>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</si>
  <si>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</si>
  <si>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</si>
  <si>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</si>
  <si>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</si>
  <si>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</si>
  <si>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</si>
  <si>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</si>
  <si>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</si>
  <si>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</si>
  <si>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</si>
  <si>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</si>
  <si>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</si>
  <si>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</si>
  <si>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</si>
  <si>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</si>
  <si>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</si>
  <si>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</si>
  <si>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</si>
  <si>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</si>
  <si>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</si>
  <si>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</si>
  <si>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</si>
  <si>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</si>
  <si>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</si>
  <si>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</si>
  <si>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</si>
  <si>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</si>
  <si>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</si>
  <si>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</si>
  <si>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</si>
  <si>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</si>
  <si>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</si>
  <si>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</si>
  <si>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</si>
  <si>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</si>
  <si>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</si>
  <si>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</si>
  <si>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</si>
  <si>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</si>
  <si>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</si>
  <si>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</si>
  <si>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</si>
  <si>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</si>
  <si>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</si>
  <si>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</si>
  <si>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</si>
  <si>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</si>
  <si>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</si>
  <si>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</si>
  <si>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</si>
  <si>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</si>
  <si>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</si>
  <si>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</si>
  <si>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</si>
  <si>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</si>
  <si>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</si>
  <si>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</si>
  <si>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</si>
  <si>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</si>
  <si>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</si>
  <si>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</si>
  <si>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</si>
  <si>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</si>
  <si>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</si>
  <si>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</si>
  <si>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</si>
  <si>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</si>
  <si>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</si>
  <si>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</si>
  <si>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</si>
  <si>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</si>
  <si>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</si>
  <si>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</si>
  <si>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</si>
  <si>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</si>
  <si>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</si>
  <si>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</si>
  <si>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</si>
  <si>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</si>
  <si>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</si>
  <si>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</si>
  <si>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</si>
  <si>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</si>
  <si>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</si>
  <si>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</si>
  <si>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</si>
  <si>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</si>
  <si>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</si>
  <si>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</si>
  <si>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</si>
  <si>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</si>
  <si>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</si>
  <si>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</si>
  <si>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</si>
  <si>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</si>
  <si>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</si>
  <si>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</si>
  <si>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</si>
  <si>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</si>
  <si>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</si>
  <si>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</si>
  <si>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</si>
  <si>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</si>
  <si>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</si>
  <si>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</si>
  <si>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</si>
  <si>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</si>
  <si>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</si>
  <si>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</si>
  <si>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</si>
  <si>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</si>
  <si>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</si>
  <si>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</si>
  <si>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</si>
  <si>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</si>
  <si>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</si>
  <si>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</si>
  <si>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</si>
  <si>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</si>
  <si>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</si>
  <si>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</si>
  <si>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</si>
  <si>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</si>
  <si>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</si>
  <si>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</si>
  <si>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</si>
  <si>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</si>
  <si>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</si>
  <si>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</si>
  <si>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</si>
  <si>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</si>
  <si>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</si>
  <si>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</si>
  <si>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</si>
  <si>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</si>
  <si>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</si>
  <si>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</si>
  <si>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</si>
  <si>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</si>
  <si>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</si>
  <si>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</si>
  <si>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</si>
  <si>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</si>
  <si>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</si>
  <si>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</si>
  <si>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</si>
  <si>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</si>
  <si>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</si>
  <si>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</si>
  <si>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</si>
  <si>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</si>
  <si>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</si>
  <si>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</si>
  <si>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</si>
  <si>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</si>
  <si>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</si>
  <si>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</si>
  <si>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</si>
  <si>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</si>
  <si>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</si>
  <si>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</si>
  <si>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</si>
  <si>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</si>
  <si>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</si>
  <si>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</si>
  <si>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</si>
  <si>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</si>
  <si>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</si>
  <si>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</si>
  <si>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</si>
  <si>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</si>
  <si>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</si>
  <si>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</si>
  <si>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</si>
  <si>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</si>
  <si>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</si>
  <si>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</si>
  <si>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</si>
  <si>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</si>
  <si>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</si>
  <si>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</si>
  <si>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</si>
  <si>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</si>
  <si>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</si>
  <si>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</si>
  <si>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</si>
  <si>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</si>
  <si>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</si>
  <si>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</si>
  <si>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</si>
  <si>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</si>
  <si>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</si>
  <si>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</si>
  <si>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</si>
  <si>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</si>
  <si>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</si>
  <si>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</si>
  <si>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</si>
  <si>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</si>
  <si>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</si>
  <si>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</si>
  <si>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</si>
  <si>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</si>
  <si>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</si>
  <si>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</si>
  <si>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</si>
  <si>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</si>
  <si>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</si>
  <si>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</si>
  <si>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</si>
  <si>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</si>
  <si>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</si>
  <si>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</si>
  <si>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</si>
  <si>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</si>
  <si>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</si>
  <si>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</si>
  <si>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</si>
  <si>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</si>
  <si>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</si>
  <si>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</si>
  <si>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</si>
  <si>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</si>
  <si>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</si>
  <si>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</si>
  <si>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</si>
  <si>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</si>
  <si>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</si>
  <si>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</si>
  <si>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</si>
  <si>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</si>
  <si>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</si>
  <si>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</si>
  <si>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</si>
  <si>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</si>
  <si>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</si>
  <si>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</si>
  <si>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</si>
  <si>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</si>
  <si>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</si>
  <si>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</si>
  <si>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</si>
  <si>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</si>
  <si>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</si>
  <si>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</si>
  <si>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</si>
  <si>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</si>
  <si>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</si>
  <si>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</si>
  <si>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</si>
  <si>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</si>
  <si>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</si>
  <si>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</si>
  <si>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</si>
  <si>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</si>
  <si>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</si>
  <si>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</si>
  <si>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</si>
  <si>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</si>
  <si>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</si>
  <si>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</si>
  <si>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</si>
  <si>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</si>
  <si>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</si>
  <si>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</si>
  <si>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</si>
  <si>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</si>
  <si>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</si>
  <si>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</si>
  <si>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</si>
  <si>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</si>
  <si>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</si>
  <si>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</si>
  <si>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</si>
  <si>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</si>
  <si>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</si>
  <si>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</si>
  <si>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</si>
  <si>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</si>
  <si>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</si>
  <si>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</si>
  <si>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</si>
  <si>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</si>
  <si>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</si>
  <si>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</si>
  <si>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</si>
  <si>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</si>
  <si>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</si>
  <si>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</si>
  <si>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</si>
  <si>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</si>
  <si>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</si>
  <si>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</si>
  <si>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</si>
  <si>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</si>
  <si>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</si>
  <si>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</si>
  <si>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</si>
  <si>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</si>
  <si>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</si>
  <si>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</si>
  <si>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</si>
  <si>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</si>
  <si>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</si>
  <si>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</si>
  <si>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</si>
  <si>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</si>
  <si>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</si>
  <si>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</si>
  <si>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</si>
  <si>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</si>
  <si>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</si>
  <si>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</si>
  <si>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</si>
  <si>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</si>
  <si>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</si>
  <si>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</si>
  <si>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</si>
  <si>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</si>
  <si>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</si>
  <si>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</si>
  <si>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</si>
  <si>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</si>
  <si>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</si>
  <si>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</si>
  <si>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</si>
  <si>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</si>
  <si>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</si>
  <si>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</si>
  <si>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</si>
  <si>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</si>
  <si>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</si>
  <si>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</si>
  <si>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</si>
  <si>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</si>
  <si>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</si>
  <si>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</si>
  <si>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</si>
  <si>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</si>
  <si>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</si>
  <si>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</si>
  <si>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</si>
  <si>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</si>
  <si>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</si>
  <si>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</si>
  <si>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</si>
  <si>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</si>
  <si>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</si>
  <si>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</si>
  <si>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</si>
  <si>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</si>
  <si>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</si>
  <si>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</si>
  <si>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</si>
  <si>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</si>
  <si>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</si>
  <si>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</si>
  <si>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</si>
  <si>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</si>
  <si>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</si>
  <si>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</si>
  <si>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</si>
  <si>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</si>
  <si>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</si>
  <si>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</si>
  <si>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</si>
  <si>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</si>
  <si>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</si>
  <si>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</si>
  <si>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</si>
  <si>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</si>
  <si>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</si>
  <si>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</si>
  <si>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</si>
  <si>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</si>
  <si>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</si>
  <si>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</si>
  <si>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</si>
  <si>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</si>
  <si>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</si>
  <si>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</si>
  <si>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</si>
  <si>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</si>
  <si>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</si>
  <si>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</si>
  <si>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</si>
  <si>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</si>
  <si>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</si>
  <si>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</si>
  <si>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</si>
  <si>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</si>
  <si>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</si>
  <si>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</si>
  <si>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</si>
  <si>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</si>
  <si>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</si>
  <si>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</si>
  <si>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</si>
  <si>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</si>
  <si>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</si>
  <si>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</si>
  <si>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</si>
  <si>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</si>
  <si>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</si>
  <si>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</si>
  <si>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</si>
  <si>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</si>
  <si>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</si>
  <si>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</si>
  <si>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</si>
  <si>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</si>
  <si>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</si>
  <si>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</si>
  <si>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</si>
  <si>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</si>
  <si>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</si>
  <si>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</si>
  <si>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</si>
  <si>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</si>
  <si>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</si>
  <si>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</si>
  <si>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</si>
  <si>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</si>
  <si>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</si>
  <si>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</si>
  <si>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</si>
  <si>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</si>
  <si>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</si>
  <si>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</si>
  <si>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</si>
  <si>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</si>
  <si>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</si>
  <si>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</si>
  <si>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</si>
  <si>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</si>
  <si>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</si>
  <si>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</si>
  <si>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</si>
  <si>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</si>
  <si>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</si>
  <si>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</si>
  <si>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</si>
  <si>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</si>
  <si>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</si>
  <si>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</si>
  <si>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</si>
  <si>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</si>
  <si>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</si>
  <si>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</si>
  <si>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</si>
  <si>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</si>
  <si>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</si>
  <si>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</si>
  <si>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</si>
  <si>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</si>
  <si>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</si>
  <si>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</si>
  <si>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</si>
  <si>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</si>
  <si>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</si>
  <si>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</si>
  <si>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</si>
  <si>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</si>
  <si>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</si>
  <si>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</si>
  <si>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</si>
  <si>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</si>
  <si>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</si>
  <si>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</si>
  <si>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</si>
  <si>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</si>
  <si>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</si>
  <si>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</si>
  <si>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</si>
  <si>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</si>
  <si>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</si>
  <si>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</si>
  <si>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</si>
  <si>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</si>
  <si>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</si>
  <si>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</si>
  <si>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</si>
  <si>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</si>
  <si>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</si>
  <si>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</si>
  <si>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</si>
  <si>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</si>
  <si>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</si>
  <si>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</si>
  <si>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</si>
  <si>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</si>
  <si>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</si>
  <si>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</si>
  <si>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</si>
  <si>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</si>
  <si>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</si>
  <si>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</si>
  <si>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</si>
  <si>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</si>
  <si>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</si>
  <si>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</si>
  <si>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</si>
  <si>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</si>
  <si>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</si>
  <si>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</si>
  <si>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</si>
  <si>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</si>
  <si>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</si>
  <si>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</si>
  <si>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</si>
  <si>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</si>
  <si>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</si>
  <si>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</si>
  <si>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</si>
  <si>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</si>
  <si>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</si>
  <si>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</si>
  <si>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</si>
  <si>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</si>
  <si>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</si>
  <si>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</si>
  <si>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</si>
  <si>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</si>
  <si>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</si>
  <si>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</si>
  <si>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</si>
  <si>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</si>
  <si>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</si>
  <si>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</si>
  <si>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</si>
  <si>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</si>
  <si>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</si>
  <si>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</si>
  <si>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</si>
  <si>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</si>
  <si>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</si>
  <si>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</si>
  <si>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</si>
  <si>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</si>
  <si>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</si>
  <si>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</si>
  <si>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</si>
  <si>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</si>
  <si>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</si>
  <si>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</si>
  <si>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</si>
  <si>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</si>
  <si>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</si>
  <si>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</si>
  <si>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</si>
  <si>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</si>
  <si>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</si>
  <si>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</si>
  <si>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</si>
  <si>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</si>
  <si>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</si>
  <si>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</si>
  <si>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</si>
  <si>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</si>
  <si>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</si>
  <si>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</si>
  <si>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</si>
  <si>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</si>
  <si>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</si>
  <si>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</si>
  <si>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</si>
  <si>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</si>
  <si>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</si>
  <si>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</si>
  <si>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</si>
  <si>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</si>
  <si>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</si>
  <si>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</si>
  <si>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</si>
  <si>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</si>
  <si>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</si>
  <si>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</si>
  <si>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</si>
  <si>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</si>
  <si>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</si>
  <si>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</si>
  <si>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</si>
  <si>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</si>
  <si>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</si>
  <si>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</si>
  <si>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</si>
  <si>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</si>
  <si>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</si>
  <si>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</si>
  <si>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</si>
  <si>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</si>
  <si>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</si>
  <si>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</si>
  <si>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</si>
  <si>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</si>
  <si>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</si>
  <si>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</si>
  <si>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</si>
  <si>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</si>
  <si>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</si>
  <si>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</si>
  <si>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</si>
  <si>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</si>
  <si>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</si>
  <si>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</si>
  <si>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</si>
  <si>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</si>
  <si>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</si>
  <si>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</si>
  <si>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</si>
  <si>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</si>
  <si>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</si>
  <si>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</si>
  <si>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</si>
  <si>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</si>
  <si>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</si>
  <si>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</si>
  <si>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</si>
  <si>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</si>
  <si>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</si>
  <si>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</si>
  <si>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</si>
  <si>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</si>
  <si>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</si>
  <si>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</si>
  <si>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</si>
  <si>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</si>
  <si>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</si>
  <si>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</si>
  <si>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</si>
  <si>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</si>
  <si>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</si>
  <si>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</si>
  <si>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</si>
  <si>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</si>
  <si>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</si>
  <si>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</si>
  <si>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</si>
  <si>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</si>
  <si>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</si>
  <si>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</si>
  <si>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</si>
  <si>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</si>
  <si>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</si>
  <si>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</si>
  <si>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</si>
  <si>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</si>
  <si>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</si>
  <si>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</si>
  <si>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</si>
  <si>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</si>
  <si>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</si>
  <si>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</si>
  <si>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</si>
  <si>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</si>
  <si>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</si>
  <si>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</si>
  <si>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</si>
  <si>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</si>
  <si>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</si>
  <si>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</si>
  <si>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</si>
  <si>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</si>
  <si>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</si>
  <si>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</si>
  <si>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</si>
  <si>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</si>
  <si>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</si>
  <si>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</si>
  <si>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</si>
  <si>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</si>
  <si>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</si>
  <si>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</si>
  <si>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</si>
  <si>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</si>
  <si>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</si>
  <si>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</si>
  <si>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</si>
  <si>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</si>
  <si>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</si>
  <si>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</si>
  <si>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</si>
  <si>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</si>
  <si>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</si>
  <si>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</si>
  <si>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</si>
  <si>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</si>
  <si>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</si>
  <si>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</si>
  <si>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</si>
  <si>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</si>
  <si>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</si>
  <si>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</si>
  <si>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</si>
  <si>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</si>
  <si>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</si>
  <si>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</si>
  <si>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</si>
  <si>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</si>
  <si>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</si>
  <si>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</si>
  <si>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</si>
  <si>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</si>
  <si>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</si>
  <si>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</si>
  <si>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</si>
  <si>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</si>
  <si>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</si>
  <si>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</si>
  <si>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</si>
  <si>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</si>
  <si>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</si>
  <si>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</si>
  <si>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</si>
  <si>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</si>
  <si>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</si>
  <si>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</si>
  <si>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</si>
  <si>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</si>
  <si>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</si>
  <si>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</si>
  <si>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</si>
  <si>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</si>
  <si>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</si>
  <si>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</si>
  <si>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</si>
  <si>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</si>
  <si>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</si>
  <si>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</si>
  <si>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</si>
  <si>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</si>
  <si>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</si>
  <si>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</si>
  <si>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</si>
  <si>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</si>
  <si>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</si>
  <si>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</si>
  <si>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</si>
  <si>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</si>
  <si>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</si>
  <si>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</si>
  <si>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</si>
  <si>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</si>
  <si>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</si>
  <si>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</si>
  <si>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</si>
  <si>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</si>
  <si>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</si>
  <si>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</si>
  <si>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</si>
  <si>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</si>
  <si>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</si>
  <si>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</si>
  <si>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</si>
  <si>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</si>
  <si>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</si>
  <si>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</si>
  <si>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</si>
  <si>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</si>
  <si>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</si>
  <si>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</si>
  <si>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</si>
  <si>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</si>
  <si>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</si>
  <si>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</si>
  <si>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</si>
  <si>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</si>
  <si>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</si>
  <si>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</si>
  <si>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</si>
  <si>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</si>
  <si>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</si>
  <si>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</si>
  <si>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</si>
  <si>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</si>
  <si>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</si>
  <si>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</si>
  <si>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</si>
  <si>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</si>
  <si>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</si>
  <si>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</si>
  <si>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</si>
  <si>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</si>
  <si>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</si>
  <si>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</si>
  <si>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</si>
  <si>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</si>
  <si>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</si>
  <si>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</si>
  <si>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</si>
  <si>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</si>
  <si>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</si>
  <si>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</si>
  <si>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</si>
  <si>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</si>
  <si>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</si>
  <si>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</si>
  <si>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</si>
  <si>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</si>
  <si>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</si>
  <si>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</si>
  <si>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</si>
  <si>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</si>
  <si>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</si>
  <si>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</si>
  <si>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</si>
  <si>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</si>
  <si>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</si>
  <si>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</si>
  <si>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</si>
  <si>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</si>
  <si>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</si>
  <si>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</si>
  <si>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</si>
  <si>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</si>
  <si>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</si>
  <si>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</si>
  <si>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</si>
  <si>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</si>
  <si>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</si>
  <si>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</si>
  <si>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</si>
  <si>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</si>
  <si>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</si>
  <si>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</si>
  <si>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</si>
  <si>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</si>
  <si>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</si>
  <si>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</si>
  <si>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</si>
  <si>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</si>
  <si>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</si>
  <si>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</si>
  <si>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</si>
  <si>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</si>
  <si>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</si>
  <si>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</si>
  <si>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</si>
  <si>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</si>
  <si>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</si>
  <si>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</si>
  <si>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</si>
  <si>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</si>
  <si>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</si>
  <si>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</si>
  <si>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</si>
  <si>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</si>
  <si>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</si>
  <si>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</si>
  <si>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</si>
  <si>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</si>
  <si>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</si>
  <si>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</si>
  <si>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</si>
  <si>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</si>
  <si>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</si>
  <si>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</si>
  <si>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</si>
  <si>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</si>
  <si>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</si>
  <si>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</si>
  <si>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</si>
  <si>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</si>
  <si>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</si>
  <si>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</si>
  <si>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</si>
  <si>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</si>
  <si>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</si>
  <si>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</si>
  <si>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</si>
  <si>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</si>
  <si>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</si>
  <si>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</si>
  <si>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</si>
  <si>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</si>
  <si>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</si>
  <si>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</si>
  <si>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</si>
  <si>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</si>
  <si>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</si>
  <si>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</si>
  <si>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</si>
  <si>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</si>
  <si>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</si>
  <si>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</si>
  <si>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</si>
  <si>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</si>
  <si>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</si>
  <si>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</si>
  <si>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</si>
  <si>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</si>
  <si>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</si>
  <si>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</si>
  <si>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</si>
  <si>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</si>
  <si>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</si>
  <si>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</si>
  <si>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</si>
  <si>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</si>
  <si>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</si>
  <si>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</si>
  <si>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</si>
  <si>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</si>
  <si>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</si>
  <si>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</si>
  <si>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</si>
  <si>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</si>
  <si>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</si>
  <si>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</si>
  <si>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</si>
  <si>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</si>
  <si>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</si>
  <si>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</si>
  <si>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</si>
  <si>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</si>
  <si>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</si>
  <si>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</si>
  <si>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</si>
  <si>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</si>
  <si>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</si>
  <si>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</si>
  <si>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</si>
  <si>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</si>
  <si>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</si>
  <si>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</si>
  <si>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</si>
  <si>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</si>
  <si>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</si>
  <si>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</si>
  <si>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</si>
  <si>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</si>
  <si>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</si>
  <si>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</si>
  <si>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</si>
  <si>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</si>
  <si>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</si>
  <si>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</si>
  <si>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</si>
  <si>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</si>
  <si>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</si>
  <si>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</si>
  <si>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</si>
  <si>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</si>
  <si>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</si>
  <si>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</si>
  <si>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</si>
  <si>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</si>
  <si>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</si>
  <si>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</si>
  <si>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</si>
  <si>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</si>
  <si>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</si>
  <si>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</si>
  <si>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</si>
  <si>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</si>
  <si>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</si>
  <si>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</si>
  <si>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</si>
  <si>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</si>
  <si>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</si>
  <si>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</si>
  <si>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</si>
  <si>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</si>
  <si>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</si>
  <si>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</si>
  <si>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</si>
  <si>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</si>
  <si>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</si>
  <si>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</si>
  <si>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</si>
  <si>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</si>
  <si>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</si>
  <si>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</si>
  <si>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</si>
  <si>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</si>
  <si>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</si>
  <si>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</si>
  <si>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</si>
  <si>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</si>
  <si>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</si>
  <si>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</si>
  <si>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</si>
  <si>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</si>
  <si>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</si>
  <si>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</si>
  <si>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</si>
  <si>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</si>
  <si>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</si>
  <si>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</si>
  <si>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</si>
  <si>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</si>
  <si>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</si>
  <si>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</si>
  <si>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</si>
  <si>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</si>
  <si>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</si>
  <si>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</si>
  <si>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</si>
  <si>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</si>
  <si>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</si>
  <si>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</si>
  <si>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</si>
  <si>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</si>
  <si>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</si>
  <si>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</si>
  <si>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</si>
  <si>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</si>
  <si>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</si>
  <si>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</si>
  <si>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</si>
  <si>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</si>
  <si>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</si>
  <si>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</si>
  <si>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</si>
  <si>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</si>
  <si>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</si>
  <si>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</si>
  <si>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</si>
  <si>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</si>
  <si>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</si>
  <si>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</si>
  <si>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</si>
  <si>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</si>
  <si>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</si>
  <si>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</si>
  <si>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</si>
  <si>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</si>
  <si>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</si>
  <si>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</si>
  <si>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</si>
  <si>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</si>
  <si>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</si>
  <si>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</si>
  <si>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</si>
  <si>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</si>
  <si>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</si>
  <si>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</si>
  <si>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</si>
  <si>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</si>
  <si>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</si>
  <si>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</si>
  <si>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</si>
  <si>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</si>
  <si>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</si>
  <si>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</si>
  <si>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</si>
  <si>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</si>
  <si>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</si>
  <si>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</si>
  <si>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</si>
  <si>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</si>
  <si>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</si>
  <si>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</si>
  <si>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</si>
  <si>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</si>
  <si>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</si>
  <si>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</si>
  <si>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</si>
  <si>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</si>
  <si>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</si>
  <si>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</si>
  <si>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</si>
  <si>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</si>
  <si>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</si>
  <si>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</si>
  <si>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</si>
  <si>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</si>
  <si>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</si>
  <si>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</si>
  <si>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</si>
  <si>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</si>
  <si>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</si>
  <si>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</si>
  <si>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</si>
  <si>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</si>
  <si>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</si>
  <si>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</si>
  <si>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</si>
  <si>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</si>
  <si>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</si>
  <si>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</si>
  <si>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</si>
  <si>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</si>
  <si>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</si>
  <si>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</si>
  <si>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</si>
  <si>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</si>
  <si>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</si>
  <si>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</si>
  <si>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</si>
  <si>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</si>
  <si>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</si>
  <si>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</si>
  <si>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</si>
  <si>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</si>
  <si>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</si>
  <si>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</si>
  <si>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</si>
  <si>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</si>
  <si>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</si>
  <si>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</si>
  <si>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</si>
  <si>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</si>
  <si>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</si>
  <si>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</si>
  <si>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</si>
  <si>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</si>
  <si>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</si>
  <si>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</si>
  <si>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</si>
  <si>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</si>
  <si>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</si>
  <si>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</si>
  <si>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</si>
  <si>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</si>
  <si>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</si>
  <si>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</si>
  <si>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</si>
  <si>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</si>
  <si>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</si>
  <si>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</si>
  <si>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</si>
  <si>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</si>
  <si>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</si>
  <si>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</si>
  <si>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</si>
  <si>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</si>
  <si>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</si>
  <si>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</si>
  <si>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</si>
  <si>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</si>
  <si>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</si>
  <si>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</si>
  <si>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</si>
  <si>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</si>
  <si>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</si>
  <si>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</si>
  <si>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</si>
  <si>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</si>
  <si>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</si>
  <si>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</si>
  <si>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</si>
  <si>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</si>
  <si>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</si>
  <si>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</si>
  <si>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</si>
  <si>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</si>
  <si>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</si>
  <si>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</si>
  <si>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</si>
  <si>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</si>
  <si>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</si>
  <si>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</si>
  <si>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</si>
  <si>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</si>
  <si>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</si>
  <si>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</si>
  <si>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</si>
  <si>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</si>
  <si>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</si>
  <si>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</si>
  <si>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</si>
  <si>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</si>
  <si>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</si>
  <si>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</si>
  <si>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</si>
  <si>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</si>
  <si>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</si>
  <si>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</si>
  <si>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</si>
  <si>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</si>
  <si>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</si>
  <si>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</si>
  <si>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</si>
  <si>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</si>
  <si>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</si>
  <si>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</si>
  <si>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</si>
  <si>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</si>
  <si>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</si>
  <si>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</si>
  <si>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</si>
  <si>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</si>
  <si>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</si>
  <si>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</si>
  <si>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</si>
  <si>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</si>
  <si>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</si>
  <si>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</si>
  <si>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</si>
  <si>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</si>
  <si>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</si>
  <si>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</si>
  <si>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</si>
  <si>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</si>
  <si>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</si>
  <si>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</si>
  <si>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</si>
  <si>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</si>
  <si>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</si>
  <si>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</si>
  <si>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</si>
  <si>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</si>
  <si>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</si>
  <si>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</si>
  <si>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</si>
  <si>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</si>
  <si>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</si>
  <si>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</si>
  <si>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</si>
  <si>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</si>
  <si>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</si>
  <si>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</si>
  <si>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</si>
  <si>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</si>
  <si>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</si>
  <si>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</si>
  <si>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</si>
  <si>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</si>
  <si>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</si>
  <si>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</si>
  <si>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</si>
  <si>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</si>
  <si>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</si>
  <si>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</si>
  <si>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</si>
  <si>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</si>
  <si>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</si>
  <si>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</si>
  <si>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</si>
  <si>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</si>
  <si>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</si>
  <si>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</si>
  <si>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</si>
  <si>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</si>
  <si>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</si>
  <si>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</si>
  <si>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</si>
  <si>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</si>
  <si>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</si>
  <si>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</si>
  <si>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</si>
  <si>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</si>
  <si>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</si>
  <si>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</si>
  <si>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</si>
  <si>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</si>
  <si>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</si>
  <si>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</si>
  <si>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</si>
  <si>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</si>
  <si>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</si>
  <si>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</si>
  <si>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</si>
  <si>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</si>
  <si>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</si>
  <si>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</si>
  <si>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</si>
  <si>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</si>
  <si>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</si>
  <si>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</si>
  <si>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</si>
  <si>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</si>
  <si>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</si>
  <si>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</si>
  <si>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</si>
  <si>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</si>
  <si>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</si>
  <si>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</si>
  <si>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</si>
  <si>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</si>
  <si>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</si>
  <si>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</si>
  <si>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</si>
  <si>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</si>
  <si>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</si>
  <si>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</si>
  <si>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</si>
  <si>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</si>
  <si>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</si>
  <si>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</si>
  <si>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</si>
  <si>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</si>
  <si>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</si>
  <si>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</si>
  <si>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</si>
  <si>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</si>
  <si>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</si>
  <si>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</si>
  <si>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</si>
  <si>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</si>
  <si>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</si>
  <si>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</si>
  <si>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</si>
  <si>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</si>
  <si>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</si>
  <si>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</si>
  <si>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</si>
  <si>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</si>
  <si>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</si>
  <si>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</si>
  <si>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</si>
  <si>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</si>
  <si>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</si>
  <si>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</si>
  <si>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</si>
  <si>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</si>
  <si>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</si>
  <si>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</si>
  <si>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</si>
  <si>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</si>
  <si>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</si>
  <si>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</si>
  <si>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</si>
  <si>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</si>
  <si>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</si>
  <si>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</si>
  <si>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</si>
  <si>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</si>
  <si>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</si>
  <si>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</si>
  <si>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</si>
  <si>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</si>
  <si>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</si>
  <si>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</si>
  <si>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</si>
  <si>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</si>
  <si>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</si>
  <si>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</si>
  <si>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</si>
  <si>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</si>
  <si>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</si>
  <si>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</si>
  <si>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</si>
  <si>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</si>
  <si>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</si>
  <si>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</si>
  <si>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</si>
  <si>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</si>
  <si>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</si>
  <si>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</si>
  <si>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</si>
  <si>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</si>
  <si>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</si>
  <si>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</si>
  <si>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</si>
  <si>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</si>
  <si>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</si>
  <si>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</si>
  <si>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</si>
  <si>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</si>
  <si>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</si>
  <si>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</si>
  <si>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</si>
  <si>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</si>
  <si>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</si>
  <si>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</si>
  <si>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</si>
  <si>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</si>
  <si>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</si>
  <si>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</si>
  <si>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</si>
  <si>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</si>
  <si>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</si>
  <si>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</si>
  <si>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</si>
  <si>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</si>
  <si>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</si>
  <si>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</si>
  <si>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</si>
  <si>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</si>
  <si>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</si>
  <si>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</si>
  <si>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</si>
  <si>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</si>
  <si>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</si>
  <si>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</si>
  <si>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</si>
  <si>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</si>
  <si>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</si>
  <si>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</si>
  <si>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</si>
  <si>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</si>
  <si>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</si>
  <si>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</si>
  <si>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</si>
  <si>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</si>
  <si>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</si>
  <si>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</si>
  <si>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</si>
  <si>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</si>
  <si>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</si>
  <si>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</si>
  <si>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</si>
  <si>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</si>
  <si>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</si>
  <si>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</si>
  <si>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</si>
  <si>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</si>
  <si>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</si>
  <si>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</si>
  <si>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</si>
  <si>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</si>
  <si>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</si>
  <si>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</si>
  <si>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</si>
  <si>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</si>
  <si>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</si>
  <si>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</si>
  <si>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</si>
  <si>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</si>
  <si>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</si>
  <si>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</si>
  <si>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</si>
  <si>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</si>
  <si>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</si>
  <si>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</si>
  <si>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</si>
  <si>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</si>
  <si>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</si>
  <si>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</si>
  <si>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</si>
  <si>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</si>
  <si>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</si>
  <si>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</si>
  <si>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</si>
  <si>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</si>
  <si>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</si>
  <si>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</si>
  <si>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</si>
  <si>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</si>
  <si>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</si>
  <si>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</si>
  <si>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</si>
  <si>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</si>
  <si>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</si>
  <si>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</si>
  <si>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</si>
  <si>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</si>
  <si>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</si>
  <si>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</si>
  <si>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</si>
  <si>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</si>
  <si>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</si>
  <si>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</si>
  <si>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</si>
  <si>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</si>
  <si>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</si>
  <si>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</si>
  <si>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</si>
  <si>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</si>
  <si>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</si>
  <si>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</si>
  <si>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</si>
  <si>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</si>
  <si>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</si>
  <si>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</si>
  <si>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</si>
  <si>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</si>
  <si>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</si>
  <si>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</si>
  <si>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</si>
  <si>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</si>
  <si>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</si>
  <si>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</si>
  <si>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</si>
  <si>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</si>
  <si>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</si>
  <si>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</si>
  <si>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</si>
  <si>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</si>
  <si>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</si>
  <si>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</si>
  <si>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</si>
  <si>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</si>
  <si>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</si>
  <si>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</si>
  <si>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</si>
  <si>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</si>
  <si>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</si>
  <si>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</si>
  <si>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</si>
  <si>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</si>
  <si>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</si>
  <si>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</si>
  <si>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</si>
  <si>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</si>
  <si>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</si>
  <si>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</si>
  <si>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</si>
  <si>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</si>
  <si>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</si>
  <si>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</si>
  <si>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</si>
  <si>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</si>
  <si>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</si>
  <si>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</si>
  <si>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</si>
  <si>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</si>
  <si>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</si>
  <si>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</si>
  <si>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</si>
  <si>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</si>
  <si>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</si>
  <si>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</si>
  <si>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</si>
  <si>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</si>
  <si>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</si>
  <si>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</si>
  <si>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</si>
  <si>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</si>
  <si>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</si>
  <si>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</si>
  <si>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</si>
  <si>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</si>
  <si>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</si>
  <si>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</si>
  <si>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</si>
  <si>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</si>
  <si>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</si>
  <si>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</si>
  <si>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</si>
  <si>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</si>
  <si>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</si>
  <si>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</si>
  <si>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</si>
  <si>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</si>
  <si>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</si>
  <si>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</si>
  <si>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</si>
  <si>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</si>
  <si>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</si>
  <si>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</si>
  <si>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</si>
  <si>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</si>
  <si>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</si>
  <si>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</si>
  <si>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</si>
  <si>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</si>
  <si>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</si>
  <si>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</si>
  <si>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</si>
  <si>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</si>
  <si>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</si>
  <si>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</si>
  <si>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</si>
  <si>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</si>
  <si>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</si>
  <si>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</si>
  <si>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</si>
  <si>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</si>
  <si>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</si>
  <si>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</si>
  <si>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</si>
  <si>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</si>
  <si>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</si>
  <si>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</si>
  <si>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</si>
  <si>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</si>
  <si>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</si>
  <si>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</si>
  <si>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</si>
  <si>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</si>
  <si>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</si>
  <si>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</si>
  <si>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</si>
  <si>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</si>
  <si>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</si>
  <si>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</si>
  <si>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</si>
  <si>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</si>
  <si>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</si>
  <si>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</si>
  <si>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</si>
  <si>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</si>
  <si>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</si>
  <si>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</si>
  <si>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</si>
  <si>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</si>
  <si>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</si>
  <si>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</si>
  <si>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</si>
  <si>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</si>
  <si>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</si>
  <si>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</si>
  <si>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</si>
  <si>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</si>
  <si>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</si>
  <si>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</si>
  <si>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</si>
  <si>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</si>
  <si>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</si>
  <si>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</si>
  <si>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</si>
  <si>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</si>
  <si>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</si>
  <si>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</si>
  <si>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</si>
  <si>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</si>
  <si>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</si>
  <si>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</si>
  <si>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</si>
  <si>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</si>
  <si>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</si>
  <si>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</si>
  <si>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</si>
  <si>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</si>
  <si>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</si>
  <si>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</si>
  <si>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</si>
  <si>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</si>
  <si>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</si>
  <si>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</si>
  <si>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</si>
  <si>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</si>
  <si>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</si>
  <si>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</si>
  <si>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</si>
  <si>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</si>
  <si>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</si>
  <si>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</si>
  <si>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</si>
  <si>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</si>
  <si>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</si>
  <si>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</si>
  <si>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</si>
  <si>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</si>
  <si>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</si>
  <si>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</si>
  <si>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</si>
  <si>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</si>
  <si>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</si>
  <si>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</si>
  <si>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</si>
  <si>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</si>
  <si>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</si>
  <si>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</si>
  <si>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</si>
  <si>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</si>
  <si>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</si>
  <si>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</si>
  <si>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</si>
  <si>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</si>
  <si>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</si>
  <si>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</si>
  <si>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</si>
  <si>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</si>
  <si>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</si>
  <si>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</si>
  <si>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</si>
  <si>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</si>
  <si>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</si>
  <si>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</si>
  <si>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</si>
  <si>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</si>
  <si>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</si>
  <si>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</si>
  <si>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</si>
  <si>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</si>
  <si>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</si>
  <si>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</si>
  <si>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</si>
  <si>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</si>
  <si>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</si>
  <si>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</si>
  <si>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</si>
  <si>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</si>
  <si>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</si>
  <si>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</si>
  <si>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</si>
  <si>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</si>
  <si>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</si>
  <si>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</si>
  <si>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</si>
  <si>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</si>
  <si>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</si>
  <si>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</si>
  <si>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</si>
  <si>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</si>
  <si>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</si>
  <si>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</si>
  <si>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</si>
  <si>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</si>
  <si>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</si>
  <si>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</si>
  <si>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</si>
  <si>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</si>
  <si>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</si>
  <si>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</si>
  <si>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</si>
  <si>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</si>
  <si>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</si>
  <si>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</si>
  <si>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</si>
  <si>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</si>
  <si>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</si>
  <si>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</si>
  <si>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</si>
  <si>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</si>
  <si>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</si>
  <si>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</si>
  <si>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</si>
  <si>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</si>
  <si>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</si>
  <si>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</si>
  <si>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</si>
  <si>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</si>
  <si>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</si>
  <si>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</si>
  <si>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</si>
  <si>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</si>
  <si>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</si>
  <si>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</si>
  <si>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</si>
  <si>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</si>
  <si>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</si>
  <si>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</si>
  <si>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</si>
  <si>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</si>
  <si>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</si>
  <si>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</si>
  <si>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</si>
  <si>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</si>
  <si>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</si>
  <si>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</si>
  <si>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</si>
  <si>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</si>
  <si>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</si>
  <si>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</si>
  <si>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</si>
  <si>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</si>
  <si>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</si>
  <si>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</si>
  <si>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</si>
  <si>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</si>
  <si>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</si>
  <si>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</si>
  <si>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</si>
  <si>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</si>
  <si>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</si>
  <si>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</si>
  <si>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</si>
  <si>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</si>
  <si>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</si>
  <si>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</si>
  <si>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</si>
  <si>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</si>
  <si>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</si>
  <si>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</si>
  <si>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</si>
  <si>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</si>
  <si>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</si>
  <si>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</si>
  <si>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</si>
  <si>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</si>
  <si>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</si>
  <si>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</si>
  <si>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</si>
  <si>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</si>
  <si>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</si>
  <si>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</si>
  <si>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</si>
  <si>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</si>
  <si>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</si>
  <si>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</si>
  <si>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</si>
  <si>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</si>
  <si>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</si>
  <si>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</si>
  <si>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</si>
  <si>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</si>
  <si>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</si>
  <si>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</si>
  <si>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</si>
  <si>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</si>
  <si>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</si>
  <si>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</si>
  <si>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</si>
  <si>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</si>
  <si>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</si>
  <si>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</si>
  <si>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</si>
  <si>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</si>
  <si>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</si>
  <si>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</si>
  <si>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</si>
  <si>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</si>
  <si>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</si>
  <si>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</si>
  <si>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</si>
  <si>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</si>
  <si>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</si>
  <si>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</si>
  <si>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</si>
  <si>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</si>
  <si>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</si>
  <si>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</si>
  <si>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</si>
  <si>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</si>
  <si>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</si>
  <si>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</si>
  <si>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</si>
  <si>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</si>
  <si>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</si>
  <si>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</si>
  <si>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</si>
  <si>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</si>
  <si>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</si>
  <si>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</si>
  <si>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</si>
  <si>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</si>
  <si>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</si>
  <si>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</si>
  <si>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</si>
  <si>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</si>
  <si>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</si>
  <si>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</si>
  <si>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</si>
  <si>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</si>
  <si>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</si>
  <si>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</si>
  <si>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</si>
  <si>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</si>
  <si>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</si>
  <si>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</si>
  <si>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</si>
  <si>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</si>
  <si>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</si>
  <si>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</si>
  <si>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</si>
  <si>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</si>
  <si>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</si>
  <si>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</si>
  <si>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</si>
  <si>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</si>
  <si>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</si>
  <si>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</si>
  <si>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</si>
  <si>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</si>
  <si>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</si>
  <si>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</si>
  <si>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</si>
  <si>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</si>
  <si>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</si>
  <si>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</si>
  <si>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</si>
  <si>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</si>
  <si>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</si>
  <si>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</si>
  <si>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</si>
  <si>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</si>
  <si>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</si>
  <si>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</si>
  <si>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</si>
  <si>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</si>
  <si>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</si>
  <si>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</si>
  <si>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</si>
  <si>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</si>
  <si>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</si>
  <si>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</si>
  <si>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</si>
  <si>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</si>
  <si>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</si>
  <si>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</si>
  <si>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</si>
  <si>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</si>
  <si>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</si>
  <si>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</si>
  <si>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</si>
  <si>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</si>
  <si>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</si>
  <si>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</si>
  <si>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</si>
  <si>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</si>
  <si>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</si>
  <si>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</si>
  <si>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</si>
  <si>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</si>
  <si>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</si>
  <si>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</si>
  <si>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</si>
  <si>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</si>
  <si>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</si>
  <si>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</si>
  <si>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</si>
  <si>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</si>
  <si>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</si>
  <si>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</si>
  <si>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</si>
  <si>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</si>
  <si>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</si>
  <si>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</si>
  <si>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</si>
  <si>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</si>
  <si>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</si>
  <si>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</si>
  <si>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</si>
  <si>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</si>
  <si>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</si>
  <si>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</si>
  <si>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</si>
  <si>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</si>
  <si>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</si>
  <si>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</si>
  <si>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</si>
  <si>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</si>
  <si>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</si>
  <si>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</si>
  <si>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</si>
  <si>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</si>
  <si>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</si>
  <si>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</si>
  <si>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</si>
  <si>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</si>
  <si>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</si>
  <si>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</si>
  <si>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</si>
  <si>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</si>
  <si>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</si>
  <si>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</si>
  <si>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</si>
  <si>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</si>
  <si>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</si>
  <si>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</si>
  <si>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</si>
  <si>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</si>
  <si>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</si>
  <si>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</si>
  <si>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</si>
  <si>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</si>
  <si>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</si>
  <si>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</si>
  <si>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</si>
  <si>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</si>
  <si>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</si>
  <si>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</si>
  <si>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</si>
  <si>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</si>
  <si>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</si>
  <si>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</si>
  <si>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</si>
  <si>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</si>
  <si>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</si>
  <si>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</si>
  <si>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</si>
  <si>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</si>
  <si>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</si>
  <si>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</si>
  <si>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</si>
  <si>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</si>
  <si>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</si>
  <si>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</si>
  <si>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</si>
  <si>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</si>
  <si>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</si>
  <si>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</si>
  <si>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</si>
  <si>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</si>
  <si>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</si>
  <si>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</si>
  <si>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</si>
  <si>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</si>
  <si>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</si>
  <si>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</si>
  <si>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</si>
  <si>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</si>
  <si>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</si>
  <si>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</si>
  <si>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</si>
  <si>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</si>
  <si>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</si>
  <si>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</si>
  <si>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</si>
  <si>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</si>
  <si>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</si>
  <si>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</si>
  <si>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</si>
  <si>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</si>
  <si>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</si>
  <si>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</si>
  <si>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</si>
  <si>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</si>
  <si>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</si>
  <si>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</si>
  <si>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</si>
  <si>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</si>
  <si>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</si>
  <si>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</si>
  <si>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</si>
  <si>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</si>
  <si>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</si>
  <si>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</si>
  <si>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</si>
  <si>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</si>
  <si>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</si>
  <si>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</si>
  <si>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</si>
  <si>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</si>
  <si>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</si>
  <si>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</si>
  <si>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</si>
  <si>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</si>
  <si>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</si>
  <si>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</si>
  <si>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</si>
  <si>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</si>
  <si>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</si>
  <si>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</si>
  <si>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</si>
  <si>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</si>
  <si>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</si>
  <si>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</si>
  <si>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</si>
  <si>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</si>
  <si>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</si>
  <si>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</si>
  <si>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</si>
  <si>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</si>
  <si>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</si>
  <si>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</si>
  <si>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</si>
  <si>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</si>
  <si>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</si>
  <si>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</si>
  <si>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</si>
  <si>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</si>
  <si>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</si>
  <si>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</si>
  <si>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</si>
  <si>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</si>
  <si>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</si>
  <si>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</si>
  <si>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</si>
  <si>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</si>
  <si>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</si>
  <si>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</si>
  <si>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</si>
  <si>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</si>
  <si>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</si>
  <si>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</si>
  <si>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</si>
  <si>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</si>
  <si>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</si>
  <si>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</si>
  <si>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</si>
  <si>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</si>
  <si>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</si>
  <si>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</si>
  <si>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</si>
  <si>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</si>
  <si>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</si>
  <si>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</si>
  <si>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</si>
  <si>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</si>
  <si>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</si>
  <si>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</si>
  <si>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</si>
  <si>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</si>
  <si>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</si>
  <si>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</si>
  <si>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</si>
  <si>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</si>
  <si>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</si>
  <si>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</si>
  <si>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</si>
  <si>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</si>
  <si>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</si>
  <si>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</si>
  <si>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</si>
  <si>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</si>
  <si>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</si>
  <si>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</si>
  <si>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</si>
  <si>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</si>
  <si>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</si>
  <si>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</si>
  <si>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</si>
  <si>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</si>
  <si>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</si>
  <si>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</si>
  <si>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</si>
  <si>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</si>
  <si>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</si>
  <si>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</si>
  <si>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</si>
  <si>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</si>
  <si>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</si>
  <si>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</si>
  <si>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</si>
  <si>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</si>
  <si>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</si>
  <si>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</si>
  <si>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</si>
  <si>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</si>
  <si>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</si>
  <si>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</si>
  <si>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</si>
  <si>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</si>
  <si>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</si>
  <si>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</si>
  <si>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</si>
  <si>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</si>
  <si>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</si>
  <si>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</si>
  <si>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</si>
  <si>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</si>
  <si>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</si>
  <si>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</si>
  <si>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</si>
  <si>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</si>
  <si>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</si>
  <si>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</si>
  <si>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</si>
  <si>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</si>
  <si>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</si>
  <si>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</si>
  <si>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</si>
  <si>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</si>
  <si>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</si>
  <si>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</si>
  <si>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</si>
  <si>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</si>
  <si>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</si>
  <si>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</si>
  <si>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</si>
  <si>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</si>
  <si>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</si>
  <si>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</si>
  <si>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</si>
  <si>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</si>
  <si>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</si>
  <si>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</si>
  <si>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</si>
  <si>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</si>
  <si>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</si>
  <si>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</si>
  <si>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</si>
  <si>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</si>
  <si>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</si>
  <si>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</si>
  <si>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</si>
  <si>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</si>
  <si>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</si>
  <si>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</si>
  <si>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</si>
  <si>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</si>
  <si>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</si>
  <si>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</si>
  <si>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</si>
  <si>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</si>
  <si>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</si>
  <si>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</si>
  <si>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</si>
  <si>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</si>
  <si>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</si>
  <si>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</si>
  <si>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</si>
  <si>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</si>
  <si>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</si>
  <si>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</si>
  <si>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</si>
  <si>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</si>
  <si>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</si>
  <si>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</si>
  <si>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</si>
  <si>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</si>
  <si>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</si>
  <si>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</si>
  <si>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</si>
  <si>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</si>
  <si>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</si>
  <si>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</si>
  <si>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</si>
  <si>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</si>
  <si>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</si>
  <si>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</si>
  <si>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</si>
  <si>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</si>
  <si>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</si>
  <si>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</si>
  <si>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</si>
  <si>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</si>
  <si>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</si>
  <si>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</si>
  <si>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</si>
  <si>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</si>
  <si>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</si>
  <si>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</si>
  <si>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</si>
  <si>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</si>
  <si>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</si>
  <si>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</si>
  <si>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</si>
  <si>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</si>
  <si>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</si>
  <si>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</si>
  <si>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</si>
  <si>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</si>
  <si>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</si>
  <si>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</si>
  <si>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</si>
  <si>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</si>
  <si>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</si>
  <si>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</si>
  <si>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</si>
  <si>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</si>
  <si>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</si>
  <si>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</si>
  <si>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</si>
  <si>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</si>
  <si>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</si>
  <si>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</si>
  <si>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</si>
  <si>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</si>
  <si>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</si>
  <si>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</si>
  <si>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</si>
  <si>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</si>
  <si>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</si>
  <si>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</si>
  <si>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</si>
  <si>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</si>
  <si>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</si>
  <si>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</si>
  <si>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</si>
  <si>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</si>
  <si>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</si>
  <si>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</si>
  <si>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</si>
  <si>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</si>
  <si>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</si>
  <si>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</si>
  <si>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</si>
  <si>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</si>
  <si>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</si>
  <si>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</si>
  <si>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</si>
  <si>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</si>
  <si>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</si>
  <si>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</si>
  <si>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</si>
  <si>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</si>
  <si>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</si>
  <si>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</si>
  <si>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</si>
  <si>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</si>
  <si>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</si>
  <si>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</si>
  <si>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</si>
  <si>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</si>
  <si>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</si>
  <si>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</si>
  <si>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</si>
  <si>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</si>
  <si>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</si>
  <si>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</si>
  <si>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</si>
  <si>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</si>
  <si>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</si>
  <si>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</si>
  <si>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</si>
  <si>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</si>
  <si>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</si>
  <si>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</si>
  <si>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</si>
  <si>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</si>
  <si>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</si>
  <si>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</si>
  <si>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</si>
  <si>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</si>
  <si>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</si>
  <si>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</si>
  <si>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</si>
  <si>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</si>
  <si>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</si>
  <si>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</si>
  <si>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</si>
  <si>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</si>
  <si>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</si>
  <si>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</si>
  <si>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</si>
  <si>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</si>
  <si>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</si>
  <si>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</si>
  <si>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</si>
  <si>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</si>
  <si>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</si>
  <si>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</si>
  <si>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</si>
  <si>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</si>
  <si>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</si>
  <si>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</si>
  <si>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</si>
  <si>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</si>
  <si>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</si>
  <si>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</si>
  <si>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</si>
  <si>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</si>
  <si>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</si>
  <si>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</si>
  <si>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</si>
  <si>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</si>
  <si>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</si>
  <si>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</si>
  <si>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</si>
  <si>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</si>
  <si>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</si>
  <si>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</si>
  <si>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</si>
  <si>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</si>
  <si>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</si>
  <si>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</si>
  <si>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</si>
  <si>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</si>
  <si>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</si>
  <si>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</si>
  <si>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</si>
  <si>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</si>
  <si>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</si>
  <si>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</si>
  <si>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</si>
  <si>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</si>
  <si>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</si>
  <si>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</si>
  <si>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</si>
  <si>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</si>
  <si>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</si>
  <si>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</si>
  <si>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</si>
  <si>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</si>
  <si>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</si>
  <si>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</si>
  <si>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</si>
  <si>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</si>
  <si>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</si>
  <si>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</si>
  <si>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</si>
  <si>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</si>
  <si>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</si>
  <si>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</si>
  <si>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</si>
  <si>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</si>
  <si>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</si>
  <si>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</si>
  <si>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</si>
  <si>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</si>
  <si>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</si>
  <si>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</si>
  <si>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</si>
  <si>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</si>
  <si>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</si>
  <si>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</si>
  <si>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</si>
  <si>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</si>
  <si>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</si>
  <si>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</si>
  <si>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</si>
  <si>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</si>
  <si>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</si>
  <si>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</si>
  <si>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</si>
  <si>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</si>
  <si>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</si>
  <si>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</si>
  <si>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</si>
  <si>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</si>
  <si>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</si>
  <si>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</si>
  <si>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</si>
  <si>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</si>
  <si>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</si>
  <si>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</si>
  <si>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</si>
  <si>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</si>
  <si>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</si>
  <si>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</si>
  <si>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</si>
  <si>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</si>
  <si>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</si>
  <si>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</si>
  <si>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</si>
  <si>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</si>
  <si>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</si>
  <si>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</si>
  <si>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</si>
  <si>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</si>
  <si>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</si>
  <si>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</si>
  <si>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</si>
  <si>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</si>
  <si>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</si>
  <si>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</si>
  <si>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</si>
  <si>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</si>
  <si>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</si>
  <si>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</si>
  <si>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</si>
  <si>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</si>
  <si>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</si>
  <si>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</si>
  <si>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</si>
  <si>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</si>
  <si>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</si>
  <si>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</si>
  <si>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</si>
  <si>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</si>
  <si>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</si>
  <si>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</si>
  <si>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</si>
  <si>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</si>
  <si>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</si>
  <si>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</si>
  <si>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</si>
  <si>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</si>
  <si>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</si>
  <si>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</si>
  <si>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</si>
  <si>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</si>
  <si>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</si>
  <si>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</si>
  <si>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</si>
  <si>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</si>
  <si>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</si>
  <si>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</si>
  <si>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</si>
  <si>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</si>
  <si>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</si>
  <si>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</si>
  <si>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</si>
  <si>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</si>
  <si>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</si>
  <si>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</si>
  <si>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</si>
  <si>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</si>
  <si>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</si>
  <si>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</si>
  <si>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</si>
  <si>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</si>
  <si>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</si>
  <si>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</si>
  <si>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</si>
  <si>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</si>
  <si>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</si>
  <si>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</si>
  <si>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</si>
  <si>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</si>
  <si>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</si>
  <si>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</si>
  <si>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</si>
  <si>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</si>
  <si>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</si>
  <si>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</si>
  <si>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</si>
  <si>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</si>
  <si>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</si>
  <si>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</si>
  <si>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</si>
  <si>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</si>
  <si>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</si>
  <si>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</si>
  <si>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</si>
  <si>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</si>
  <si>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</si>
  <si>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</si>
  <si>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</si>
  <si>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</si>
  <si>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</si>
  <si>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</si>
  <si>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</si>
  <si>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</si>
  <si>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</si>
  <si>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</si>
  <si>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</si>
  <si>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</si>
  <si>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</si>
  <si>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</si>
  <si>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</si>
  <si>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</si>
  <si>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</si>
  <si>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</si>
  <si>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</si>
  <si>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</si>
  <si>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</si>
  <si>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</si>
  <si>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</si>
  <si>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</si>
  <si>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</si>
  <si>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</si>
  <si>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</si>
  <si>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</si>
  <si>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</si>
  <si>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</si>
  <si>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</si>
  <si>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</si>
  <si>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</si>
  <si>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</si>
  <si>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</si>
  <si>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</si>
  <si>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</si>
  <si>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</si>
  <si>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</si>
  <si>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</si>
  <si>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</si>
  <si>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</si>
  <si>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</si>
  <si>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</si>
  <si>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</si>
  <si>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</si>
  <si>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</si>
  <si>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</si>
  <si>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</si>
  <si>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</si>
  <si>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</si>
  <si>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</si>
  <si>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</si>
  <si>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</si>
  <si>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</si>
  <si>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</si>
  <si>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</si>
  <si>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</si>
  <si>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</si>
  <si>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</si>
  <si>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</si>
  <si>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</si>
  <si>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</si>
  <si>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</si>
  <si>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</si>
  <si>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</si>
  <si>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</si>
  <si>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</si>
  <si>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</si>
  <si>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</si>
  <si>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</si>
  <si>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</si>
  <si>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</si>
  <si>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</si>
  <si>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</si>
  <si>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</si>
  <si>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</si>
  <si>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</si>
  <si>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</si>
  <si>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</si>
  <si>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</si>
  <si>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</si>
  <si>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</si>
  <si>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</si>
  <si>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</si>
  <si>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</si>
  <si>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</si>
  <si>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</si>
  <si>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</si>
  <si>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</si>
  <si>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</si>
  <si>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</si>
  <si>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</si>
  <si>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</si>
  <si>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</si>
  <si>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</si>
  <si>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</si>
  <si>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</si>
  <si>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</si>
  <si>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</si>
  <si>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</si>
  <si>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</si>
  <si>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</si>
  <si>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</si>
  <si>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</si>
  <si>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</si>
  <si>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</si>
  <si>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</si>
  <si>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</si>
  <si>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</si>
  <si>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</si>
  <si>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</si>
  <si>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</si>
  <si>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</si>
  <si>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</si>
  <si>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</si>
  <si>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</si>
  <si>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</si>
  <si>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</si>
  <si>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</si>
  <si>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</si>
  <si>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</si>
  <si>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</si>
  <si>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</si>
  <si>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</si>
  <si>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</si>
  <si>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</si>
  <si>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</si>
  <si>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</si>
  <si>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</si>
  <si>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</si>
  <si>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</si>
  <si>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</si>
  <si>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</si>
  <si>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</si>
  <si>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</si>
  <si>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</si>
  <si>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</si>
  <si>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</si>
  <si>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</si>
  <si>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</si>
  <si>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</si>
  <si>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</si>
  <si>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</si>
  <si>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</si>
  <si>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</si>
  <si>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</si>
  <si>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</si>
  <si>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</si>
  <si>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</si>
  <si>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</si>
  <si>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</si>
  <si>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</si>
  <si>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</si>
  <si>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</si>
  <si>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</si>
  <si>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</si>
  <si>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</si>
  <si>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</si>
  <si>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</si>
  <si>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</si>
  <si>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</si>
  <si>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</si>
  <si>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</si>
  <si>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</si>
  <si>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</si>
  <si>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</si>
  <si>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</si>
  <si>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</si>
  <si>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</si>
  <si>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</si>
  <si>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</si>
  <si>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</si>
  <si>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</si>
  <si>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</si>
  <si>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</si>
  <si>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</si>
  <si>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</si>
  <si>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</si>
  <si>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</si>
  <si>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</si>
  <si>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</si>
  <si>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</si>
  <si>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</si>
  <si>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</si>
  <si>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</si>
  <si>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</si>
  <si>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</si>
  <si>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</si>
  <si>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</si>
  <si>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</si>
  <si>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</si>
  <si>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</si>
  <si>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</si>
  <si>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</si>
  <si>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</si>
  <si>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</si>
  <si>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</si>
  <si>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</si>
  <si>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</si>
  <si>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</si>
  <si>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</si>
  <si>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</si>
  <si>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</si>
  <si>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</si>
  <si>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</si>
  <si>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</si>
  <si>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</si>
  <si>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</si>
  <si>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</si>
  <si>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</si>
  <si>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</si>
  <si>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</si>
  <si>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</si>
  <si>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</si>
  <si>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</si>
  <si>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</si>
  <si>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</si>
  <si>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</si>
  <si>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</si>
  <si>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</si>
  <si>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</si>
  <si>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</si>
  <si>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</si>
  <si>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</si>
  <si>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</si>
  <si>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</si>
  <si>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</si>
  <si>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</si>
  <si>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</si>
  <si>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</si>
  <si>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</si>
  <si>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</si>
  <si>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</si>
  <si>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</si>
  <si>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</si>
  <si>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</si>
  <si>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</si>
  <si>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</si>
  <si>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</si>
  <si>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</si>
  <si>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</si>
  <si>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</si>
  <si>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</si>
  <si>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</si>
  <si>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</si>
  <si>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</si>
  <si>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</si>
  <si>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</si>
  <si>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</si>
  <si>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</si>
  <si>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</si>
  <si>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</si>
  <si>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</si>
  <si>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</si>
  <si>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</si>
  <si>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</si>
  <si>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</si>
  <si>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</si>
  <si>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</si>
  <si>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</si>
  <si>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</si>
  <si>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</si>
  <si>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</si>
  <si>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</si>
  <si>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</si>
  <si>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</si>
  <si>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</si>
  <si>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</si>
  <si>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</si>
  <si>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</si>
  <si>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</si>
  <si>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</si>
  <si>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</si>
  <si>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</si>
  <si>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</si>
  <si>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</si>
  <si>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</si>
  <si>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</si>
  <si>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</si>
  <si>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</si>
  <si>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</si>
  <si>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</si>
  <si>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</si>
  <si>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</si>
  <si>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</si>
  <si>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</si>
  <si>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</si>
  <si>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</si>
  <si>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</si>
  <si>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</si>
  <si>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</si>
  <si>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</si>
  <si>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</si>
  <si>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</si>
  <si>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</si>
  <si>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</si>
  <si>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</si>
  <si>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</si>
  <si>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</si>
  <si>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</si>
  <si>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</si>
  <si>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</si>
  <si>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</si>
  <si>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</si>
  <si>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</si>
  <si>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</si>
  <si>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</si>
  <si>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</si>
  <si>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</si>
  <si>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</si>
  <si>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</si>
  <si>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</si>
  <si>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</si>
  <si>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</si>
  <si>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</si>
  <si>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</si>
  <si>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</si>
  <si>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</si>
  <si>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</si>
  <si>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</si>
  <si>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</si>
  <si>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</si>
  <si>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</si>
  <si>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</si>
  <si>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</si>
  <si>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</si>
  <si>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</si>
  <si>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</si>
  <si>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</si>
  <si>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</si>
  <si>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</si>
  <si>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</si>
  <si>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</si>
  <si>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</si>
  <si>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</si>
  <si>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</si>
  <si>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</si>
  <si>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</si>
  <si>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</si>
  <si>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</si>
  <si>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</si>
  <si>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</si>
  <si>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</si>
  <si>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</si>
  <si>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</si>
  <si>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</si>
  <si>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</si>
  <si>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</si>
  <si>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</si>
  <si>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</si>
  <si>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</si>
  <si>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</si>
  <si>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</si>
  <si>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</si>
  <si>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</si>
  <si>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</si>
  <si>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</si>
  <si>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</si>
  <si>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</si>
  <si>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</si>
  <si>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</si>
  <si>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</si>
  <si>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</si>
  <si>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</si>
  <si>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</si>
  <si>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</si>
  <si>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</si>
  <si>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</si>
  <si>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</si>
  <si>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</si>
  <si>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</si>
  <si>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</si>
  <si>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</si>
  <si>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</si>
  <si>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</si>
  <si>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</si>
  <si>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</si>
  <si>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</si>
  <si>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</si>
  <si>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</si>
  <si>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</si>
  <si>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</si>
  <si>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</si>
  <si>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</si>
  <si>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</si>
  <si>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</si>
  <si>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</si>
  <si>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</si>
  <si>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</si>
  <si>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</si>
  <si>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</si>
  <si>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</si>
  <si>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</si>
  <si>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</si>
  <si>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</si>
  <si>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</si>
  <si>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</si>
  <si>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</si>
  <si>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</si>
  <si>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</si>
  <si>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</si>
  <si>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</si>
  <si>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</si>
  <si>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</si>
  <si>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</si>
  <si>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</si>
  <si>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</si>
  <si>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</si>
  <si>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</si>
  <si>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</si>
  <si>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</si>
  <si>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</si>
  <si>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</si>
  <si>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</si>
  <si>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</si>
  <si>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</si>
  <si>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</si>
  <si>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</si>
  <si>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</si>
  <si>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</si>
  <si>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</si>
  <si>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</si>
  <si>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</si>
  <si>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</si>
  <si>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</si>
  <si>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</si>
  <si>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</si>
  <si>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</si>
  <si>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</si>
  <si>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</si>
  <si>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</si>
  <si>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</si>
  <si>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</si>
  <si>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</si>
  <si>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</si>
  <si>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</si>
  <si>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</si>
  <si>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</si>
  <si>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</si>
  <si>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</si>
  <si>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</si>
  <si>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</si>
  <si>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</si>
  <si>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</si>
  <si>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</si>
  <si>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</si>
  <si>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</si>
  <si>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</si>
  <si>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</si>
  <si>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</si>
  <si>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</si>
  <si>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</si>
  <si>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</si>
  <si>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</si>
  <si>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</si>
  <si>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</si>
  <si>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</si>
  <si>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</si>
  <si>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</si>
  <si>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</si>
  <si>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</si>
  <si>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</si>
  <si>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</si>
  <si>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</si>
  <si>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</si>
  <si>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</si>
  <si>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</si>
  <si>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</si>
  <si>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</si>
  <si>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</si>
  <si>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</si>
  <si>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</si>
  <si>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</si>
  <si>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</si>
  <si>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</si>
  <si>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</si>
  <si>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</si>
  <si>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</si>
  <si>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</si>
  <si>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</si>
  <si>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</si>
  <si>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</si>
  <si>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</si>
  <si>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</si>
  <si>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</si>
  <si>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</si>
  <si>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</si>
  <si>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</si>
  <si>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</si>
  <si>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</si>
  <si>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</si>
  <si>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</si>
  <si>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</si>
  <si>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</si>
  <si>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</si>
  <si>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</si>
  <si>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</si>
  <si>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</si>
  <si>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</si>
  <si>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</si>
  <si>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</si>
  <si>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</si>
  <si>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</si>
  <si>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</si>
  <si>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</si>
  <si>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</si>
  <si>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</si>
  <si>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</si>
  <si>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</si>
  <si>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</si>
  <si>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</si>
  <si>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</si>
  <si>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</si>
  <si>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</si>
  <si>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</si>
  <si>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</si>
  <si>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</si>
  <si>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</si>
  <si>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</si>
  <si>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</si>
  <si>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</si>
  <si>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</si>
  <si>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</si>
  <si>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</si>
  <si>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</si>
  <si>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</si>
  <si>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</si>
  <si>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</si>
  <si>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</si>
  <si>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</si>
  <si>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</si>
  <si>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</si>
  <si>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</si>
  <si>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</si>
  <si>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</si>
  <si>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</si>
  <si>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</si>
  <si>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</si>
  <si>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</si>
  <si>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</si>
  <si>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</si>
  <si>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</si>
  <si>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</si>
  <si>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</si>
  <si>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</si>
  <si>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</si>
  <si>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</si>
  <si>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</si>
  <si>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</si>
  <si>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</si>
  <si>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</si>
  <si>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</si>
  <si>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</si>
  <si>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</si>
  <si>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</si>
  <si>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</si>
  <si>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</si>
  <si>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</si>
  <si>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</si>
  <si>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</si>
  <si>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</si>
  <si>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</si>
  <si>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</si>
  <si>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</si>
  <si>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</si>
  <si>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</si>
  <si>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</si>
  <si>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</si>
  <si>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</si>
  <si>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</si>
  <si>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</si>
  <si>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</si>
  <si>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</si>
  <si>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</si>
  <si>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</si>
  <si>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</si>
  <si>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</si>
  <si>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</si>
  <si>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</si>
  <si>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</si>
  <si>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</si>
  <si>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</si>
  <si>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</si>
  <si>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</si>
  <si>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</si>
  <si>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</si>
  <si>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</si>
  <si>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</si>
  <si>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</si>
  <si>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</si>
  <si>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</si>
  <si>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</si>
  <si>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</si>
  <si>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</si>
  <si>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</si>
  <si>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</si>
  <si>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</si>
  <si>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</si>
  <si>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</si>
  <si>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</si>
  <si>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</si>
  <si>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</si>
  <si>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</si>
  <si>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</si>
  <si>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</si>
  <si>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</si>
  <si>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</si>
  <si>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</si>
  <si>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</si>
  <si>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</si>
  <si>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</si>
  <si>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</si>
  <si>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</si>
  <si>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</si>
  <si>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</si>
  <si>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</si>
  <si>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</si>
  <si>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</si>
  <si>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</si>
  <si>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</si>
  <si>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</si>
  <si>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</si>
  <si>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</si>
  <si>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</si>
  <si>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</si>
  <si>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</si>
  <si>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</si>
  <si>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</si>
  <si>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</si>
  <si>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</si>
  <si>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</si>
  <si>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</si>
  <si>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</si>
  <si>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</si>
  <si>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</si>
  <si>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</si>
  <si>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</si>
  <si>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</si>
  <si>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</si>
  <si>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</si>
  <si>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</si>
  <si>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</si>
  <si>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</si>
  <si>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</si>
  <si>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</si>
  <si>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</si>
  <si>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</si>
  <si>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</si>
  <si>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</si>
  <si>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</si>
  <si>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</si>
  <si>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</si>
  <si>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</si>
  <si>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</si>
  <si>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</si>
  <si>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</si>
  <si>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</si>
  <si>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</si>
  <si>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</si>
  <si>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</si>
  <si>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</si>
  <si>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</si>
  <si>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</si>
  <si>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</si>
  <si>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</si>
  <si>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</si>
  <si>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</si>
  <si>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</si>
  <si>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</si>
  <si>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</si>
  <si>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</si>
  <si>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</si>
  <si>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</si>
  <si>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</si>
  <si>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</si>
  <si>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</si>
  <si>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</si>
  <si>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</si>
  <si>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</si>
  <si>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</si>
  <si>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</si>
  <si>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</si>
  <si>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</si>
  <si>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</si>
  <si>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</si>
  <si>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</si>
  <si>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</si>
  <si>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</si>
  <si>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</si>
  <si>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</si>
  <si>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</si>
  <si>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</si>
  <si>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</si>
  <si>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</si>
  <si>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</si>
  <si>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</si>
  <si>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</si>
  <si>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</si>
  <si>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</si>
  <si>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</si>
  <si>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</si>
  <si>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</si>
  <si>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</si>
  <si>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</si>
  <si>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</si>
  <si>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</si>
  <si>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</si>
  <si>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</si>
  <si>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</si>
  <si>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</si>
  <si>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</si>
  <si>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</si>
  <si>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</si>
  <si>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</si>
  <si>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</si>
  <si>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</si>
  <si>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</si>
  <si>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</si>
  <si>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</si>
  <si>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</si>
  <si>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</si>
  <si>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</si>
  <si>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</si>
  <si>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</si>
  <si>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</si>
  <si>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</si>
  <si>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</si>
  <si>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</si>
  <si>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</si>
  <si>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</si>
  <si>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</si>
  <si>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</si>
  <si>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</si>
  <si>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</si>
  <si>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</si>
  <si>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</si>
  <si>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</si>
  <si>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</si>
  <si>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</si>
  <si>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</si>
  <si>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</si>
  <si>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</si>
  <si>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</si>
  <si>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</si>
  <si>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</si>
  <si>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</si>
  <si>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</si>
  <si>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</si>
  <si>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</si>
  <si>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</si>
  <si>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</si>
  <si>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</si>
  <si>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</si>
  <si>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</si>
  <si>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</si>
  <si>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</si>
  <si>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</si>
  <si>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</si>
  <si>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</si>
  <si>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</si>
  <si>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</si>
  <si>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</si>
  <si>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</si>
  <si>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</si>
  <si>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</si>
  <si>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</si>
  <si>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</si>
  <si>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</si>
  <si>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</si>
  <si>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</si>
  <si>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</si>
  <si>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</si>
  <si>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</si>
  <si>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</si>
  <si>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</si>
  <si>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</si>
  <si>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</si>
  <si>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</si>
  <si>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</si>
  <si>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</si>
  <si>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</si>
  <si>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</si>
  <si>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</si>
  <si>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</si>
  <si>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</si>
  <si>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</si>
  <si>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</si>
  <si>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</si>
  <si>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</si>
  <si>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</si>
  <si>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</si>
  <si>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</si>
  <si>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</si>
  <si>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</si>
  <si>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</si>
  <si>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</si>
  <si>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</si>
  <si>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</si>
  <si>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</si>
  <si>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</si>
  <si>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</si>
  <si>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</si>
  <si>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</si>
  <si>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</si>
  <si>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</si>
  <si>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</si>
  <si>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</si>
  <si>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</si>
  <si>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</si>
  <si>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</si>
  <si>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</si>
  <si>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</si>
  <si>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</si>
  <si>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</si>
  <si>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</si>
  <si>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</si>
  <si>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</si>
  <si>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</si>
  <si>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</si>
  <si>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</si>
  <si>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</si>
  <si>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</si>
  <si>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</si>
  <si>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</si>
  <si>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</si>
  <si>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</si>
  <si>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</si>
  <si>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</si>
  <si>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</si>
  <si>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</si>
  <si>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</si>
  <si>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</si>
  <si>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</si>
  <si>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</si>
  <si>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</si>
  <si>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</si>
  <si>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</si>
  <si>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</si>
  <si>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</si>
  <si>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</si>
  <si>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</si>
  <si>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</si>
  <si>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</si>
  <si>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</si>
  <si>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</si>
  <si>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</si>
  <si>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</si>
  <si>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</si>
  <si>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</si>
  <si>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</si>
  <si>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</si>
  <si>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</si>
  <si>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</si>
  <si>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</si>
  <si>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</si>
  <si>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</si>
  <si>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</si>
  <si>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</si>
  <si>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</si>
  <si>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</si>
  <si>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</si>
  <si>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</si>
  <si>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</si>
  <si>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</si>
  <si>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</si>
  <si>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</si>
  <si>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</si>
  <si>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</si>
  <si>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</si>
  <si>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</si>
  <si>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</si>
  <si>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</si>
  <si>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</si>
  <si>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</si>
  <si>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</si>
  <si>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</si>
  <si>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</si>
  <si>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</si>
  <si>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</si>
  <si>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</si>
  <si>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</si>
  <si>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</si>
  <si>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</si>
  <si>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</si>
  <si>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</si>
  <si>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</si>
  <si>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</si>
  <si>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</si>
  <si>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</si>
  <si>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</si>
  <si>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</si>
  <si>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</si>
  <si>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</si>
  <si>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</si>
  <si>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</si>
  <si>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</si>
  <si>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</si>
  <si>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</si>
  <si>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</si>
  <si>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</si>
  <si>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</si>
  <si>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</si>
  <si>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</si>
  <si>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</si>
  <si>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</si>
  <si>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</si>
  <si>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</si>
  <si>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</si>
  <si>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</si>
  <si>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</si>
  <si>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</si>
  <si>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</si>
  <si>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</si>
  <si>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</si>
  <si>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</si>
  <si>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</si>
  <si>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</si>
  <si>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</si>
  <si>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</si>
  <si>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</si>
  <si>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</si>
  <si>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</si>
  <si>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</si>
  <si>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</si>
  <si>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</si>
  <si>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</si>
  <si>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</si>
  <si>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</si>
  <si>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</si>
  <si>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</si>
  <si>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</si>
  <si>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</si>
  <si>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</si>
  <si>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</si>
  <si>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</si>
  <si>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</si>
  <si>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</si>
  <si>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</si>
  <si>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</si>
  <si>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</si>
  <si>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</si>
  <si>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</si>
  <si>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</si>
  <si>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</si>
  <si>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</si>
  <si>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</si>
  <si>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</si>
  <si>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</si>
  <si>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</si>
  <si>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</si>
  <si>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</si>
  <si>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</si>
  <si>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</si>
  <si>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</si>
  <si>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</si>
  <si>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</si>
  <si>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</si>
  <si>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</si>
  <si>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</si>
  <si>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</si>
  <si>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</si>
  <si>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</si>
  <si>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</si>
  <si>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</si>
  <si>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</si>
  <si>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</si>
  <si>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</si>
  <si>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</si>
  <si>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</si>
  <si>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</si>
  <si>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</si>
  <si>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</si>
  <si>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</si>
  <si>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</si>
  <si>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</si>
  <si>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</si>
  <si>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</si>
  <si>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</si>
  <si>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</si>
  <si>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</si>
  <si>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</si>
  <si>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</si>
  <si>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</si>
  <si>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</si>
  <si>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</si>
  <si>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</si>
  <si>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</si>
  <si>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</si>
  <si>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</si>
  <si>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</si>
  <si>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</si>
  <si>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</si>
  <si>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</si>
  <si>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</si>
  <si>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</si>
  <si>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</si>
  <si>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</si>
  <si>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</si>
  <si>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</si>
  <si>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</si>
  <si>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</si>
  <si>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</si>
  <si>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</si>
  <si>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</si>
  <si>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</si>
  <si>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</si>
  <si>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</si>
  <si>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</si>
  <si>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</si>
  <si>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</si>
  <si>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</si>
  <si>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</si>
  <si>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</si>
  <si>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</si>
  <si>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</si>
  <si>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</si>
  <si>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</si>
  <si>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</si>
  <si>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</si>
  <si>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</si>
  <si>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</si>
  <si>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</si>
  <si>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</si>
  <si>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</si>
  <si>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</si>
  <si>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</si>
  <si>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</si>
  <si>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</si>
  <si>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</si>
  <si>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</si>
  <si>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</si>
  <si>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</si>
  <si>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</si>
  <si>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</si>
  <si>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</si>
  <si>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</si>
  <si>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</si>
  <si>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</si>
  <si>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</si>
  <si>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</si>
  <si>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</si>
  <si>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</si>
  <si>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</si>
  <si>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</si>
  <si>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</si>
  <si>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</si>
  <si>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</si>
  <si>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</si>
  <si>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</si>
  <si>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</si>
  <si>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</si>
  <si>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</si>
  <si>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</si>
  <si>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</si>
  <si>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</si>
  <si>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</si>
  <si>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</si>
  <si>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</si>
  <si>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</si>
  <si>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</si>
  <si>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</si>
  <si>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</si>
  <si>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</si>
  <si>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</si>
  <si>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</si>
  <si>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</si>
  <si>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</si>
  <si>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</si>
  <si>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</si>
  <si>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</si>
  <si>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</si>
  <si>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</si>
  <si>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</si>
  <si>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</si>
  <si>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</si>
  <si>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</si>
  <si>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</si>
  <si>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</si>
  <si>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</si>
  <si>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</si>
  <si>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</si>
  <si>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</si>
  <si>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</si>
  <si>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</si>
  <si>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</si>
  <si>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</si>
  <si>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</si>
  <si>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</si>
  <si>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</si>
  <si>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</si>
  <si>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</si>
  <si>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</si>
  <si>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</si>
  <si>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</si>
  <si>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</si>
  <si>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</si>
  <si>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</si>
  <si>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</si>
  <si>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</si>
  <si>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</si>
  <si>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</si>
  <si>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</si>
  <si>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</si>
  <si>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</si>
  <si>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</si>
  <si>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</si>
  <si>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</si>
  <si>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</si>
  <si>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</si>
  <si>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</si>
  <si>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</si>
  <si>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</si>
  <si>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</si>
  <si>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</si>
  <si>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</si>
  <si>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</si>
  <si>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</si>
  <si>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</si>
  <si>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</si>
  <si>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</si>
  <si>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</si>
  <si>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</si>
  <si>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</si>
  <si>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</si>
  <si>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</si>
  <si>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</si>
  <si>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</si>
  <si>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</si>
  <si>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</si>
  <si>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</si>
  <si>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</si>
  <si>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</si>
  <si>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</si>
  <si>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</si>
  <si>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</si>
  <si>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</si>
  <si>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</si>
  <si>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</si>
  <si>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</si>
  <si>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</si>
  <si>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</si>
  <si>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</si>
  <si>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</si>
  <si>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</si>
  <si>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</si>
  <si>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</si>
  <si>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</si>
  <si>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</si>
  <si>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</si>
  <si>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</si>
  <si>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</si>
  <si>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</si>
  <si>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</si>
  <si>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</si>
  <si>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</si>
  <si>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</si>
  <si>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</si>
  <si>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</si>
  <si>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</si>
  <si>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</si>
  <si>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</si>
  <si>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</si>
  <si>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</si>
  <si>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</si>
  <si>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</si>
  <si>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</si>
  <si>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</si>
  <si>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</si>
  <si>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</si>
  <si>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</si>
  <si>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</si>
  <si>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</si>
  <si>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</si>
  <si>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</si>
  <si>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</si>
  <si>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</si>
  <si>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</si>
  <si>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</si>
  <si>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</si>
  <si>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</si>
  <si>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</si>
  <si>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</si>
  <si>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</si>
  <si>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</si>
  <si>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</si>
  <si>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</si>
  <si>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</si>
  <si>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</si>
  <si>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</si>
  <si>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</si>
  <si>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</si>
  <si>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</si>
  <si>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</si>
  <si>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</si>
  <si>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</si>
  <si>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</si>
  <si>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</si>
  <si>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</si>
  <si>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</si>
  <si>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</si>
  <si>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</si>
  <si>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</si>
  <si>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</si>
  <si>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</si>
  <si>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</si>
  <si>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</si>
  <si>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</si>
  <si>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</si>
  <si>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</si>
  <si>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</si>
  <si>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</si>
  <si>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</si>
  <si>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</si>
  <si>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</si>
  <si>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</si>
  <si>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</si>
  <si>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</si>
  <si>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</si>
  <si>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</si>
  <si>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</si>
  <si>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</si>
  <si>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</si>
  <si>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</si>
  <si>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</si>
  <si>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</si>
  <si>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</si>
  <si>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</si>
  <si>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</si>
  <si>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</si>
  <si>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</si>
  <si>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</si>
  <si>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</si>
  <si>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</si>
  <si>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</si>
  <si>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</si>
  <si>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</si>
  <si>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</si>
  <si>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</si>
  <si>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</si>
  <si>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</si>
  <si>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</si>
  <si>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</si>
  <si>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</si>
  <si>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</si>
  <si>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</si>
  <si>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</si>
  <si>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</si>
  <si>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</si>
  <si>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</si>
  <si>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</si>
  <si>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</si>
  <si>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</si>
  <si>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</si>
  <si>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</si>
  <si>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</si>
  <si>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</si>
  <si>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</si>
  <si>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</si>
  <si>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</si>
  <si>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</si>
  <si>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</si>
  <si>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</si>
  <si>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</si>
  <si>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</si>
  <si>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</si>
  <si>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</si>
  <si>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</si>
  <si>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</si>
  <si>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</si>
  <si>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</si>
  <si>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</si>
  <si>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</si>
  <si>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</si>
  <si>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</si>
  <si>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</si>
  <si>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</si>
  <si>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</si>
  <si>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</si>
  <si>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</si>
  <si>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</si>
  <si>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</si>
  <si>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</si>
  <si>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</si>
  <si>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</si>
  <si>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</si>
  <si>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</si>
  <si>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</si>
  <si>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</si>
  <si>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</si>
  <si>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</si>
  <si>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</si>
  <si>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</si>
  <si>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</si>
  <si>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</si>
  <si>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</si>
  <si>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</si>
  <si>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</si>
  <si>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</si>
  <si>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</si>
  <si>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</si>
  <si>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</si>
  <si>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</si>
  <si>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</si>
  <si>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</si>
  <si>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</si>
  <si>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</si>
  <si>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</si>
  <si>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</si>
  <si>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</si>
  <si>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</si>
  <si>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</si>
  <si>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</si>
  <si>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</si>
  <si>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</si>
  <si>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</si>
  <si>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</si>
  <si>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</si>
  <si>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</si>
  <si>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</si>
  <si>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</si>
  <si>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</si>
  <si>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</si>
  <si>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</si>
  <si>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</si>
  <si>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</si>
  <si>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</si>
  <si>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</si>
  <si>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</si>
  <si>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</si>
  <si>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</si>
  <si>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</si>
  <si>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</si>
  <si>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</si>
  <si>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</si>
  <si>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</si>
  <si>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</si>
  <si>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</si>
  <si>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</si>
  <si>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</si>
  <si>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</si>
  <si>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</si>
  <si>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</si>
  <si>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</si>
  <si>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</si>
  <si>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</si>
  <si>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</si>
  <si>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</si>
  <si>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</si>
  <si>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</si>
  <si>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</si>
  <si>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</si>
  <si>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</si>
  <si>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</si>
  <si>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</si>
  <si>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</si>
  <si>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</si>
  <si>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</si>
  <si>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</si>
  <si>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</si>
  <si>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</si>
  <si>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</si>
  <si>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</si>
  <si>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</si>
  <si>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</si>
  <si>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</si>
  <si>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</si>
  <si>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</si>
  <si>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</si>
  <si>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</si>
  <si>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</si>
  <si>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</si>
  <si>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</si>
  <si>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</si>
  <si>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</si>
  <si>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</si>
  <si>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</si>
  <si>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</si>
  <si>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</si>
  <si>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</si>
  <si>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</si>
  <si>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</si>
  <si>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</si>
  <si>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</si>
  <si>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</si>
  <si>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</si>
  <si>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</si>
  <si>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</si>
  <si>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</si>
  <si>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</si>
  <si>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</si>
  <si>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</si>
  <si>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</si>
  <si>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</si>
  <si>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</si>
  <si>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</si>
  <si>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</si>
  <si>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</si>
  <si>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</si>
  <si>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</si>
  <si>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</si>
  <si>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</si>
  <si>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</si>
  <si>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</si>
  <si>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</si>
  <si>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</si>
  <si>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</si>
  <si>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</si>
  <si>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</si>
  <si>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</si>
  <si>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</si>
  <si>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</si>
  <si>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</si>
  <si>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</si>
  <si>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</si>
  <si>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</si>
  <si>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</si>
  <si>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</si>
  <si>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</si>
  <si>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</si>
  <si>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</si>
  <si>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</si>
  <si>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</si>
  <si>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</si>
  <si>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</si>
  <si>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</si>
  <si>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</si>
  <si>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</si>
  <si>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</si>
  <si>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</si>
  <si>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</si>
  <si>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</si>
  <si>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</si>
  <si>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</si>
  <si>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</si>
  <si>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</si>
  <si>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</si>
  <si>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</si>
  <si>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</si>
  <si>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</si>
  <si>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</si>
  <si>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</si>
  <si>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</si>
  <si>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</si>
  <si>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</si>
  <si>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</si>
  <si>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</si>
  <si>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</si>
  <si>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</si>
  <si>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</si>
  <si>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</si>
  <si>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</si>
  <si>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</si>
  <si>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</si>
  <si>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</si>
  <si>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</si>
  <si>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</si>
  <si>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</si>
  <si>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</si>
  <si>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</si>
  <si>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</si>
  <si>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</si>
  <si>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</si>
  <si>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</si>
  <si>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</si>
  <si>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</si>
  <si>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</si>
  <si>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</si>
  <si>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</si>
  <si>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</si>
  <si>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</si>
  <si>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</si>
  <si>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</si>
  <si>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</si>
  <si>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</si>
  <si>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</si>
  <si>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</si>
  <si>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</si>
  <si>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</si>
  <si>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</si>
  <si>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</si>
  <si>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</si>
  <si>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</si>
  <si>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</si>
  <si>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</si>
  <si>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</si>
  <si>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</si>
  <si>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</si>
  <si>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</si>
  <si>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</si>
  <si>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</si>
  <si>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</si>
  <si>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</si>
  <si>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</si>
  <si>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</si>
  <si>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</si>
  <si>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</si>
  <si>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</si>
  <si>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</si>
  <si>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</si>
  <si>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</si>
  <si>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</si>
  <si>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</si>
  <si>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</si>
  <si>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</si>
  <si>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</si>
  <si>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</si>
  <si>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</si>
  <si>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</si>
  <si>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</si>
  <si>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</si>
  <si>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</si>
  <si>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</si>
  <si>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</si>
  <si>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</si>
  <si>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</si>
  <si>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</si>
  <si>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</si>
  <si>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</si>
  <si>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</si>
  <si>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</si>
  <si>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</si>
  <si>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</si>
  <si>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</si>
  <si>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</si>
  <si>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</si>
  <si>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</si>
  <si>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</si>
  <si>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</si>
  <si>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</si>
  <si>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</si>
  <si>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</si>
  <si>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</si>
  <si>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</si>
  <si>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</si>
  <si>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</si>
  <si>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</si>
  <si>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</si>
  <si>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</si>
  <si>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</si>
  <si>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</si>
  <si>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</si>
  <si>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</si>
  <si>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</si>
  <si>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</si>
  <si>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</si>
  <si>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</si>
  <si>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</si>
  <si>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</si>
  <si>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</si>
  <si>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</si>
  <si>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</si>
  <si>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</si>
  <si>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</si>
  <si>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</si>
  <si>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</si>
  <si>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</si>
  <si>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</si>
  <si>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</si>
  <si>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</si>
  <si>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</si>
  <si>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</si>
  <si>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</si>
  <si>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</si>
  <si>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</si>
  <si>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</si>
  <si>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</si>
  <si>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</si>
  <si>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</si>
  <si>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</si>
  <si>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</si>
  <si>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</si>
  <si>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</si>
  <si>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</si>
  <si>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</si>
  <si>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</si>
  <si>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</si>
  <si>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</si>
  <si>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</si>
  <si>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</si>
  <si>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</si>
  <si>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</si>
  <si>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</si>
  <si>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</si>
  <si>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</si>
  <si>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</si>
  <si>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</si>
  <si>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</si>
  <si>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</si>
  <si>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</si>
  <si>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</si>
  <si>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</si>
  <si>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</si>
  <si>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</si>
  <si>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</si>
  <si>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</si>
  <si>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</si>
  <si>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</si>
  <si>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</si>
  <si>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</si>
  <si>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</si>
  <si>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</si>
  <si>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</si>
  <si>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</si>
  <si>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</si>
  <si>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</si>
  <si>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</si>
  <si>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</si>
  <si>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</si>
  <si>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</si>
  <si>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</si>
  <si>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</si>
  <si>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</si>
  <si>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</si>
  <si>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</si>
  <si>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</si>
  <si>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</si>
  <si>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</si>
  <si>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</si>
  <si>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</si>
  <si>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</si>
  <si>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</si>
  <si>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</si>
  <si>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</si>
  <si>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</si>
  <si>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</si>
  <si>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</si>
  <si>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</si>
  <si>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</si>
  <si>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</si>
  <si>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</si>
  <si>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</si>
  <si>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</si>
  <si>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</si>
  <si>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</si>
  <si>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</si>
  <si>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</si>
  <si>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</si>
  <si>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</si>
  <si>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</si>
  <si>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</si>
  <si>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</si>
  <si>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</si>
  <si>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</si>
  <si>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</si>
  <si>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</si>
  <si>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</si>
  <si>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</si>
  <si>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</si>
  <si>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</si>
  <si>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</si>
  <si>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</si>
  <si>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</si>
  <si>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</si>
  <si>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</si>
  <si>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</si>
  <si>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</si>
  <si>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</si>
  <si>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</si>
  <si>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</si>
  <si>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</si>
  <si>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</si>
  <si>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</si>
  <si>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</si>
  <si>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</si>
  <si>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</si>
  <si>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</si>
  <si>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</si>
  <si>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</si>
  <si>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</si>
  <si>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</si>
  <si>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</si>
  <si>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</si>
  <si>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</si>
  <si>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</si>
  <si>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</si>
  <si>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</si>
  <si>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</si>
  <si>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</si>
  <si>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</si>
  <si>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</si>
  <si>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</si>
  <si>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</si>
  <si>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</si>
  <si>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</si>
  <si>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</si>
  <si>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</si>
  <si>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</si>
  <si>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</si>
  <si>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</si>
  <si>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</si>
  <si>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</si>
  <si>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</si>
  <si>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</si>
  <si>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</si>
  <si>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</si>
  <si>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</si>
  <si>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</si>
  <si>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</si>
  <si>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</si>
  <si>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</si>
  <si>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</si>
  <si>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</si>
  <si>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</si>
  <si>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</si>
  <si>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</si>
  <si>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</si>
  <si>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</si>
  <si>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</si>
  <si>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</si>
  <si>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</si>
  <si>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</si>
  <si>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</si>
  <si>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</si>
  <si>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</si>
  <si>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</si>
  <si>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</si>
  <si>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</si>
  <si>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</si>
  <si>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</si>
  <si>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</si>
  <si>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</si>
  <si>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</si>
  <si>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</si>
  <si>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</si>
  <si>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</si>
  <si>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</si>
  <si>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</si>
  <si>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</si>
  <si>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</si>
  <si>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</si>
  <si>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</si>
  <si>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</si>
  <si>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</si>
  <si>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</si>
  <si>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</si>
  <si>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</si>
  <si>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</si>
  <si>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</si>
  <si>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</si>
  <si>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</si>
  <si>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</si>
  <si>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</si>
  <si>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</si>
  <si>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</si>
  <si>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</si>
  <si>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</si>
  <si>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</si>
  <si>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</si>
  <si>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</si>
  <si>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</si>
  <si>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</si>
  <si>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</si>
  <si>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</si>
  <si>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</si>
  <si>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</si>
  <si>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</si>
  <si>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</si>
  <si>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</si>
  <si>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</si>
  <si>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</si>
  <si>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</si>
  <si>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</si>
  <si>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</si>
  <si>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</si>
  <si>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</si>
  <si>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</si>
  <si>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</si>
  <si>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</si>
  <si>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</si>
  <si>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</si>
  <si>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</si>
  <si>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</si>
  <si>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</si>
  <si>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</si>
  <si>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</si>
  <si>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</si>
  <si>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</si>
  <si>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</si>
  <si>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</si>
  <si>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</si>
  <si>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</si>
  <si>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</si>
  <si>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</si>
  <si>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</si>
  <si>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</si>
  <si>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</si>
  <si>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</si>
  <si>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</si>
  <si>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</si>
  <si>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</si>
  <si>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</si>
  <si>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</si>
  <si>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</si>
  <si>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</si>
  <si>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</si>
  <si>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</si>
  <si>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</si>
  <si>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</si>
  <si>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</si>
  <si>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</si>
  <si>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</si>
  <si>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</si>
  <si>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</si>
  <si>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</si>
  <si>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</si>
  <si>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</si>
  <si>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</si>
  <si>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</si>
  <si>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</si>
  <si>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</si>
  <si>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</si>
  <si>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</si>
  <si>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</si>
  <si>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</si>
  <si>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</si>
  <si>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</si>
  <si>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</si>
  <si>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</si>
  <si>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</si>
  <si>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</si>
  <si>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</si>
  <si>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</si>
  <si>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</si>
  <si>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</si>
  <si>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</si>
  <si>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</si>
  <si>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</si>
  <si>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</si>
  <si>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</si>
  <si>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</si>
  <si>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</si>
  <si>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</si>
  <si>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</si>
  <si>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</si>
  <si>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</si>
  <si>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</si>
  <si>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</si>
  <si>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</si>
  <si>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</si>
  <si>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</si>
  <si>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</si>
  <si>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</si>
  <si>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</si>
  <si>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</si>
  <si>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</si>
  <si>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</si>
  <si>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</si>
  <si>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</si>
  <si>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</si>
  <si>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</si>
  <si>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</si>
  <si>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</si>
  <si>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</si>
  <si>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</si>
  <si>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</si>
  <si>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</si>
  <si>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</si>
  <si>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</si>
  <si>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</si>
  <si>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</si>
  <si>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</si>
  <si>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</si>
  <si>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</si>
  <si>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</si>
  <si>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</si>
  <si>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</si>
  <si>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</si>
  <si>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</si>
  <si>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</si>
  <si>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</si>
  <si>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</si>
  <si>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</si>
  <si>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</si>
  <si>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</si>
  <si>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</si>
  <si>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</si>
  <si>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</si>
  <si>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</si>
  <si>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</si>
  <si>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</si>
  <si>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</si>
  <si>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</si>
  <si>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</si>
  <si>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</si>
  <si>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</si>
  <si>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</si>
  <si>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</si>
  <si>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</si>
  <si>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</si>
  <si>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</si>
  <si>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</si>
  <si>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</si>
  <si>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</si>
  <si>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</si>
  <si>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</si>
  <si>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</si>
  <si>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</si>
  <si>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</si>
  <si>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</si>
  <si>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</si>
  <si>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</si>
  <si>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</si>
  <si>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</si>
  <si>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</si>
  <si>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</si>
  <si>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</si>
  <si>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</si>
  <si>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</si>
  <si>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</si>
  <si>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</si>
  <si>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</si>
  <si>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</si>
  <si>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</si>
  <si>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</si>
  <si>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</si>
  <si>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</si>
  <si>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</si>
  <si>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</si>
  <si>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</si>
  <si>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</si>
  <si>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</si>
  <si>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</si>
  <si>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</si>
  <si>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</si>
  <si>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</si>
  <si>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</si>
  <si>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</si>
  <si>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</si>
  <si>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</si>
  <si>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</si>
  <si>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</si>
  <si>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</si>
  <si>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</si>
  <si>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</si>
  <si>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</si>
  <si>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</si>
  <si>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</si>
  <si>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</si>
  <si>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</si>
  <si>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</si>
  <si>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</si>
  <si>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</si>
  <si>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</si>
  <si>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</si>
  <si>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</si>
  <si>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</si>
  <si>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</si>
  <si>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</si>
  <si>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</si>
  <si>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</si>
  <si>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</si>
  <si>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</si>
  <si>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</si>
  <si>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</si>
  <si>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</si>
  <si>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</si>
  <si>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</si>
  <si>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</si>
  <si>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</si>
  <si>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</si>
  <si>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</si>
  <si>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</si>
  <si>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</si>
  <si>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</si>
  <si>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</si>
  <si>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</si>
  <si>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</si>
  <si>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</si>
  <si>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</si>
  <si>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</si>
  <si>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</si>
  <si>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</si>
  <si>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</si>
  <si>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</si>
  <si>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</si>
  <si>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</si>
  <si>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</si>
  <si>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</si>
  <si>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</si>
  <si>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</si>
  <si>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</si>
  <si>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</si>
  <si>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</si>
  <si>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</si>
  <si>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</si>
  <si>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</si>
  <si>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</si>
  <si>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</si>
  <si>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</si>
  <si>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</si>
  <si>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</si>
  <si>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</si>
  <si>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</si>
  <si>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</si>
  <si>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</si>
  <si>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</si>
  <si>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</si>
  <si>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</si>
  <si>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</si>
  <si>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</si>
  <si>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</si>
  <si>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</si>
  <si>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</si>
  <si>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</si>
  <si>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</si>
  <si>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</si>
  <si>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</si>
  <si>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</si>
  <si>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</si>
  <si>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</si>
  <si>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</si>
  <si>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</si>
  <si>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</si>
  <si>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</si>
  <si>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</si>
  <si>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</si>
  <si>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</si>
  <si>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</si>
  <si>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</si>
  <si>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</si>
  <si>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</si>
  <si>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</si>
  <si>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</si>
  <si>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</si>
  <si>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</si>
  <si>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</si>
  <si>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</si>
  <si>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</si>
  <si>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</si>
  <si>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</si>
  <si>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</si>
  <si>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</si>
  <si>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</si>
  <si>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</si>
  <si>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</si>
  <si>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</si>
  <si>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</si>
  <si>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</si>
  <si>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</si>
  <si>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</si>
  <si>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</si>
  <si>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</si>
  <si>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</si>
  <si>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</si>
  <si>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</si>
  <si>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</si>
  <si>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</si>
  <si>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</si>
  <si>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</si>
  <si>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</si>
  <si>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</si>
  <si>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</si>
  <si>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</si>
  <si>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</si>
  <si>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</si>
  <si>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</si>
  <si>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</si>
  <si>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</si>
  <si>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</si>
  <si>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</si>
  <si>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</si>
  <si>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</si>
  <si>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</si>
  <si>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</si>
  <si>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</si>
  <si>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</si>
  <si>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</si>
  <si>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</si>
  <si>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</si>
  <si>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</si>
  <si>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</si>
  <si>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</si>
  <si>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</si>
  <si>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</si>
  <si>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</si>
  <si>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</si>
  <si>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</si>
  <si>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</si>
  <si>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</si>
  <si>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</si>
  <si>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</si>
  <si>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</si>
  <si>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</si>
  <si>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</si>
  <si>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</si>
  <si>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</si>
  <si>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</si>
  <si>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</si>
  <si>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</si>
  <si>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</si>
  <si>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</si>
  <si>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</si>
  <si>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</si>
  <si>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</si>
  <si>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</si>
  <si>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</si>
  <si>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</si>
  <si>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</si>
  <si>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</si>
  <si>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</si>
  <si>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</si>
  <si>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</si>
  <si>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</si>
  <si>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</si>
  <si>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</si>
  <si>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</si>
  <si>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</si>
  <si>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</si>
  <si>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</si>
  <si>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</si>
  <si>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</si>
  <si>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</si>
  <si>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</si>
  <si>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</si>
  <si>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</si>
  <si>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</si>
  <si>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</si>
  <si>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</si>
  <si>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</si>
  <si>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</si>
  <si>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</si>
  <si>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</si>
  <si>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</si>
  <si>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</si>
  <si>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</si>
  <si>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</si>
  <si>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</si>
  <si>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</si>
  <si>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</si>
  <si>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</si>
  <si>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</si>
  <si>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</si>
  <si>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</si>
  <si>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</si>
  <si>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</si>
  <si>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</si>
  <si>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</si>
  <si>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</si>
  <si>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</si>
  <si>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</si>
  <si>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</si>
  <si>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</si>
  <si>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</si>
  <si>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</si>
  <si>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</si>
  <si>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</si>
  <si>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</si>
  <si>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</si>
  <si>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</si>
  <si>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</si>
  <si>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</si>
  <si>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</si>
  <si>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</si>
  <si>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</si>
  <si>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</si>
  <si>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</si>
  <si>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</si>
  <si>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</si>
  <si>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</si>
  <si>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</si>
  <si>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</si>
  <si>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</si>
  <si>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</si>
  <si>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</si>
  <si>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</si>
  <si>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</si>
  <si>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</si>
  <si>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</si>
  <si>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</si>
  <si>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</si>
  <si>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</si>
  <si>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</si>
  <si>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</si>
  <si>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</si>
  <si>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</si>
  <si>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</si>
  <si>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</si>
  <si>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</si>
  <si>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</si>
  <si>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</si>
  <si>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</si>
  <si>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</si>
  <si>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</si>
  <si>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</si>
  <si>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</si>
  <si>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</si>
  <si>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</si>
  <si>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</si>
  <si>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</si>
  <si>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</si>
  <si>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</si>
  <si>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</si>
  <si>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</si>
  <si>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</si>
  <si>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</si>
  <si>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</si>
  <si>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</si>
  <si>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</si>
  <si>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</si>
  <si>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</si>
  <si>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</si>
  <si>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</si>
  <si>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</si>
  <si>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</si>
  <si>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</si>
  <si>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</si>
  <si>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</si>
  <si>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</si>
  <si>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</si>
  <si>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</si>
  <si>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</si>
  <si>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</si>
  <si>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</si>
  <si>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</si>
  <si>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</si>
  <si>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</si>
  <si>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</si>
  <si>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</si>
  <si>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</si>
  <si>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</si>
  <si>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</si>
  <si>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</si>
  <si>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</si>
  <si>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</si>
  <si>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</si>
  <si>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</si>
  <si>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</si>
  <si>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</si>
  <si>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</si>
  <si>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</si>
  <si>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</si>
  <si>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</si>
  <si>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</si>
  <si>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</si>
  <si>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</si>
  <si>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</si>
  <si>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</si>
  <si>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</si>
  <si>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</si>
  <si>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</si>
  <si>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</si>
  <si>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</si>
  <si>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</si>
  <si>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</si>
  <si>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</si>
  <si>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</si>
  <si>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</si>
  <si>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</si>
  <si>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</si>
  <si>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</si>
  <si>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</si>
  <si>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</si>
  <si>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</si>
  <si>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</si>
  <si>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</si>
  <si>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</si>
  <si>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</si>
  <si>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</si>
  <si>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</si>
  <si>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</si>
  <si>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</si>
  <si>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</si>
  <si>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</si>
  <si>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</si>
  <si>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</si>
  <si>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</si>
  <si>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</si>
  <si>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</si>
  <si>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</si>
  <si>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</si>
  <si>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</si>
  <si>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</si>
  <si>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</si>
  <si>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</si>
  <si>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</si>
  <si>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</si>
  <si>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</si>
  <si>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</si>
  <si>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</si>
  <si>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</si>
  <si>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</si>
  <si>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</si>
  <si>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</si>
  <si>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</si>
  <si>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</si>
  <si>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</si>
  <si>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</si>
  <si>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</si>
  <si>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</si>
  <si>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</si>
  <si>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</si>
  <si>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</si>
  <si>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</si>
  <si>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</si>
  <si>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</si>
  <si>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</si>
  <si>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</si>
  <si>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</si>
  <si>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</si>
  <si>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</si>
  <si>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</si>
  <si>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</si>
  <si>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</si>
  <si>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</si>
  <si>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</si>
  <si>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</si>
  <si>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</si>
  <si>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</si>
  <si>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</si>
  <si>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</si>
  <si>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</si>
  <si>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</si>
  <si>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</si>
  <si>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</si>
  <si>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</si>
  <si>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</si>
  <si>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</si>
  <si>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</si>
  <si>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</si>
  <si>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</si>
  <si>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</si>
  <si>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</si>
  <si>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</si>
  <si>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</si>
  <si>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</si>
  <si>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</si>
  <si>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</si>
  <si>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</si>
  <si>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</si>
  <si>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</si>
  <si>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</si>
  <si>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</si>
  <si>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</si>
  <si>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</si>
  <si>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</si>
  <si>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</si>
  <si>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</si>
  <si>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</si>
  <si>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</si>
  <si>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</si>
  <si>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</si>
  <si>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</si>
  <si>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</si>
  <si>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</si>
  <si>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</si>
  <si>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</si>
  <si>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</si>
  <si>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</si>
  <si>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</si>
  <si>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</si>
  <si>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</si>
  <si>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</si>
  <si>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</si>
  <si>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</si>
  <si>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</si>
  <si>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</si>
  <si>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</si>
  <si>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</si>
  <si>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</si>
  <si>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</si>
  <si>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</si>
  <si>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</si>
  <si>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</si>
  <si>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</si>
  <si>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</si>
  <si>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</si>
  <si>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</si>
  <si>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</si>
  <si>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</si>
  <si>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</si>
  <si>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</si>
  <si>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</si>
  <si>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</si>
  <si>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</si>
  <si>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</si>
  <si>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</si>
  <si>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</si>
  <si>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</si>
  <si>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</si>
  <si>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</si>
  <si>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</si>
  <si>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</si>
  <si>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</si>
  <si>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</si>
  <si>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</si>
  <si>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</si>
  <si>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</si>
  <si>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</si>
  <si>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</si>
  <si>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</si>
  <si>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</si>
  <si>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</si>
  <si>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</si>
  <si>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</si>
  <si>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</si>
  <si>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</si>
  <si>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</si>
  <si>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</si>
  <si>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</si>
  <si>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</si>
  <si>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</si>
  <si>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</si>
  <si>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</si>
  <si>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</si>
  <si>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</si>
  <si>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</si>
  <si>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</si>
  <si>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</si>
  <si>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</si>
  <si>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</si>
  <si>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</si>
  <si>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</si>
  <si>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</si>
  <si>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</si>
  <si>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</si>
  <si>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</si>
  <si>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</si>
  <si>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</si>
  <si>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</si>
  <si>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</si>
  <si>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</si>
  <si>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</si>
  <si>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</si>
  <si>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</si>
  <si>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</si>
  <si>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</si>
  <si>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</si>
  <si>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</si>
  <si>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</si>
  <si>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</si>
  <si>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</si>
  <si>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</si>
  <si>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</si>
  <si>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</si>
  <si>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</si>
  <si>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</si>
  <si>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</si>
  <si>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</si>
  <si>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</si>
  <si>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</si>
  <si>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</si>
  <si>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</si>
  <si>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</si>
  <si>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</si>
  <si>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</si>
  <si>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</si>
  <si>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</si>
  <si>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</si>
  <si>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</si>
  <si>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</si>
  <si>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</si>
  <si>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</si>
  <si>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</si>
  <si>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</si>
  <si>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</si>
  <si>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</si>
  <si>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</si>
  <si>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</si>
  <si>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</si>
  <si>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</si>
  <si>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</si>
  <si>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</si>
  <si>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</si>
  <si>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</si>
  <si>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</si>
  <si>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</si>
  <si>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</si>
  <si>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</si>
  <si>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</si>
  <si>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</si>
  <si>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</si>
  <si>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</si>
  <si>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</si>
  <si>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</si>
  <si>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</si>
  <si>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</si>
  <si>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</si>
  <si>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</si>
  <si>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</si>
  <si>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</si>
  <si>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</si>
  <si>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</si>
  <si>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</si>
  <si>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</si>
  <si>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</si>
  <si>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</si>
  <si>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</si>
  <si>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</si>
  <si>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</si>
  <si>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</si>
  <si>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</si>
  <si>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</si>
  <si>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</si>
  <si>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</si>
  <si>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</si>
  <si>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</si>
  <si>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</si>
  <si>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</si>
  <si>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</si>
  <si>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</si>
  <si>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</si>
  <si>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</si>
  <si>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</si>
  <si>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</si>
  <si>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</si>
  <si>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</si>
  <si>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</si>
  <si>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</si>
  <si>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</si>
  <si>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</si>
  <si>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</si>
  <si>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</si>
  <si>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</si>
  <si>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</si>
  <si>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</si>
  <si>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</si>
  <si>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</si>
  <si>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</si>
  <si>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</si>
  <si>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</si>
  <si>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</si>
  <si>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</si>
  <si>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</si>
  <si>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</si>
  <si>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</si>
  <si>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</si>
  <si>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</si>
  <si>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</si>
  <si>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</si>
  <si>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</si>
  <si>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</si>
  <si>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</si>
  <si>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</si>
  <si>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</si>
  <si>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</si>
  <si>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</si>
  <si>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</si>
  <si>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</si>
  <si>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</si>
  <si>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</si>
  <si>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</si>
  <si>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</si>
  <si>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</si>
  <si>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</si>
  <si>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</si>
  <si>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</si>
  <si>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</si>
  <si>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</si>
  <si>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</si>
  <si>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</si>
  <si>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</si>
  <si>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</si>
  <si>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</si>
  <si>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</si>
  <si>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</si>
  <si>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</si>
  <si>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</si>
  <si>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</si>
  <si>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</si>
  <si>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</si>
  <si>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</si>
  <si>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</si>
  <si>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</si>
  <si>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</si>
  <si>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</si>
  <si>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</si>
  <si>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</si>
  <si>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</si>
  <si>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</si>
  <si>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</si>
  <si>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</si>
  <si>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</si>
  <si>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</si>
  <si>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</si>
  <si>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</si>
  <si>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</si>
  <si>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</si>
  <si>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</si>
  <si>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</si>
  <si>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</si>
  <si>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</si>
  <si>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</si>
  <si>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</si>
  <si>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</si>
  <si>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</si>
  <si>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</si>
  <si>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</si>
  <si>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</si>
  <si>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</si>
  <si>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</si>
  <si>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</si>
  <si>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</si>
  <si>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</si>
  <si>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</si>
  <si>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</si>
  <si>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</si>
  <si>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</si>
  <si>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</si>
  <si>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</si>
  <si>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</si>
  <si>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</si>
  <si>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</si>
  <si>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</si>
  <si>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</si>
  <si>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</si>
  <si>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</si>
  <si>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</si>
  <si>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</si>
  <si>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</si>
  <si>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</si>
  <si>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</si>
  <si>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</si>
  <si>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</si>
  <si>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</si>
  <si>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</si>
  <si>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</si>
  <si>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</si>
  <si>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</si>
  <si>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</si>
  <si>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</si>
  <si>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</si>
  <si>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</si>
  <si>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</si>
  <si>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</si>
  <si>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</si>
  <si>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</si>
  <si>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</si>
  <si>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</si>
  <si>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</si>
  <si>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</si>
  <si>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</si>
  <si>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</si>
  <si>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</si>
  <si>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</si>
  <si>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</si>
  <si>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</si>
  <si>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</si>
  <si>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</si>
  <si>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</si>
  <si>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</si>
  <si>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</si>
  <si>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</si>
  <si>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</si>
  <si>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</si>
  <si>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</si>
  <si>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</si>
  <si>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</si>
  <si>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</si>
  <si>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</si>
  <si>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</si>
  <si>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</si>
  <si>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</si>
  <si>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</si>
  <si>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</si>
  <si>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</si>
  <si>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</si>
  <si>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</si>
  <si>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</si>
  <si>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</si>
  <si>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</si>
  <si>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</si>
  <si>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</si>
  <si>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</si>
  <si>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</si>
  <si>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</si>
  <si>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</si>
  <si>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</si>
  <si>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</si>
  <si>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</si>
  <si>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</si>
  <si>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</si>
  <si>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</si>
  <si>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</si>
  <si>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</si>
  <si>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</si>
  <si>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</si>
  <si>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</si>
  <si>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</si>
  <si>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</si>
  <si>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</si>
  <si>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</si>
  <si>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</si>
  <si>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</si>
  <si>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</si>
  <si>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</si>
  <si>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</si>
  <si>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</si>
  <si>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</si>
  <si>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</si>
  <si>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</si>
  <si>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</si>
  <si>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</si>
  <si>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</si>
  <si>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</si>
  <si>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</si>
  <si>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</si>
  <si>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</si>
  <si>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</si>
  <si>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</si>
  <si>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</si>
  <si>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</si>
  <si>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</si>
  <si>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</si>
  <si>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</si>
  <si>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</si>
  <si>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</si>
  <si>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</si>
  <si>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</si>
  <si>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</si>
  <si>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</si>
  <si>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</si>
  <si>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</si>
  <si>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</si>
  <si>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</si>
  <si>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</si>
  <si>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</si>
  <si>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</si>
  <si>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</si>
  <si>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</si>
  <si>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</si>
  <si>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</si>
  <si>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</si>
  <si>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</si>
  <si>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</si>
  <si>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</si>
  <si>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</si>
  <si>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</si>
  <si>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</si>
  <si>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</si>
  <si>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</si>
  <si>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</si>
  <si>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</si>
  <si>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</si>
  <si>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</si>
  <si>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</si>
  <si>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</si>
  <si>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</si>
  <si>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</si>
  <si>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</si>
  <si>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</si>
  <si>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</si>
  <si>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</si>
  <si>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</si>
  <si>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</si>
  <si>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</si>
  <si>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</si>
  <si>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</si>
  <si>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</si>
  <si>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</si>
  <si>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</si>
  <si>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</si>
  <si>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</si>
  <si>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</si>
  <si>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</si>
  <si>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</si>
  <si>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</si>
  <si>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</si>
  <si>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</si>
  <si>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</si>
  <si>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</si>
  <si>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</si>
  <si>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</si>
  <si>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</si>
  <si>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</si>
  <si>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</si>
  <si>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</si>
  <si>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</si>
  <si>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</si>
  <si>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</si>
  <si>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</si>
  <si>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</si>
  <si>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</si>
  <si>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</si>
  <si>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</si>
  <si>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</si>
  <si>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</si>
  <si>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</si>
  <si>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</si>
  <si>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</si>
  <si>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</si>
  <si>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</si>
  <si>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</si>
  <si>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</si>
  <si>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</si>
  <si>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</si>
  <si>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</si>
  <si>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</si>
  <si>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</si>
  <si>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</si>
  <si>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</si>
  <si>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</si>
  <si>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</si>
  <si>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</si>
  <si>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</si>
  <si>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</si>
  <si>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</si>
  <si>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</si>
  <si>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</si>
  <si>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</si>
  <si>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</si>
  <si>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</si>
  <si>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</si>
  <si>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</si>
  <si>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</si>
  <si>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</si>
  <si>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</si>
  <si>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</si>
  <si>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</si>
  <si>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</si>
  <si>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</si>
  <si>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</si>
  <si>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</si>
  <si>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</si>
  <si>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</si>
  <si>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</si>
  <si>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</si>
  <si>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</si>
  <si>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</si>
  <si>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</si>
  <si>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</si>
  <si>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</si>
  <si>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</si>
  <si>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</si>
  <si>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</si>
  <si>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</si>
  <si>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</si>
  <si>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</si>
  <si>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</si>
  <si>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</si>
  <si>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</si>
  <si>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</si>
  <si>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</si>
  <si>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</si>
  <si>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</si>
  <si>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</si>
  <si>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</si>
  <si>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</si>
  <si>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</si>
  <si>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</si>
  <si>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</si>
  <si>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</si>
  <si>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</si>
  <si>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</si>
  <si>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</si>
  <si>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</si>
  <si>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</si>
  <si>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</si>
  <si>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</si>
  <si>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</si>
  <si>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</si>
  <si>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</si>
  <si>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</si>
  <si>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</si>
  <si>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</si>
  <si>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</si>
  <si>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</si>
  <si>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</si>
  <si>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</si>
  <si>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</si>
  <si>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</si>
  <si>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</si>
  <si>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</si>
  <si>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</si>
  <si>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</si>
  <si>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</si>
  <si>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</si>
  <si>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</si>
  <si>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</si>
  <si>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</si>
  <si>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</si>
  <si>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</si>
  <si>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</si>
  <si>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</si>
  <si>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</si>
  <si>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</si>
  <si>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</si>
  <si>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</si>
  <si>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</si>
  <si>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</si>
  <si>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</si>
  <si>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</si>
  <si>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</si>
  <si>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</si>
  <si>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</si>
  <si>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</si>
  <si>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</si>
  <si>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</si>
  <si>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</si>
  <si>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</si>
  <si>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</si>
  <si>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</si>
  <si>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</si>
  <si>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</si>
  <si>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</si>
  <si>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</si>
  <si>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</si>
  <si>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</si>
  <si>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</si>
  <si>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</si>
  <si>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</si>
  <si>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</si>
  <si>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</si>
  <si>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</si>
  <si>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</si>
  <si>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</si>
  <si>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</si>
  <si>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</si>
  <si>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</si>
  <si>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</si>
  <si>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</si>
  <si>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</si>
  <si>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</si>
  <si>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</si>
  <si>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</si>
  <si>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</si>
  <si>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</si>
  <si>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</si>
  <si>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</si>
  <si>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</si>
  <si>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</si>
  <si>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</si>
  <si>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</si>
  <si>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</si>
  <si>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</si>
  <si>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</si>
  <si>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</si>
  <si>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</si>
  <si>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</si>
  <si>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</si>
  <si>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</si>
  <si>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</si>
  <si>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</si>
  <si>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</si>
  <si>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</si>
  <si>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</si>
  <si>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</si>
  <si>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</si>
  <si>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</si>
  <si>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</si>
  <si>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</si>
  <si>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</si>
  <si>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</si>
  <si>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</si>
  <si>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</si>
  <si>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</si>
  <si>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</si>
  <si>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</si>
  <si>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</si>
  <si>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</si>
  <si>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</si>
  <si>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</si>
  <si>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</si>
  <si>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</si>
  <si>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</si>
  <si>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</si>
  <si>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</si>
  <si>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</si>
  <si>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</si>
  <si>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</si>
  <si>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</si>
  <si>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</si>
  <si>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</si>
  <si>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</si>
  <si>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</si>
  <si>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</si>
  <si>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</si>
  <si>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</si>
  <si>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</si>
  <si>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</si>
  <si>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</si>
  <si>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</si>
  <si>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</si>
  <si>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</si>
  <si>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</si>
  <si>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</si>
  <si>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</si>
  <si>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</si>
  <si>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</si>
  <si>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</si>
  <si>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</si>
  <si>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</si>
  <si>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</si>
  <si>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</si>
  <si>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</si>
  <si>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</si>
  <si>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</si>
  <si>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</si>
  <si>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</si>
  <si>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</si>
  <si>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</si>
  <si>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</si>
  <si>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</si>
  <si>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</si>
  <si>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</si>
  <si>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</si>
  <si>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</si>
  <si>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</si>
  <si>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</si>
  <si>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</si>
  <si>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</si>
  <si>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</si>
  <si>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</si>
  <si>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</si>
  <si>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</si>
  <si>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</si>
  <si>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</si>
  <si>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</si>
  <si>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</si>
  <si>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</si>
  <si>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</si>
  <si>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</si>
  <si>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</si>
  <si>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</si>
  <si>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</si>
  <si>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</si>
  <si>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</si>
  <si>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</si>
  <si>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</si>
  <si>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</si>
  <si>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</si>
  <si>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</si>
  <si>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</si>
  <si>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</si>
  <si>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</si>
  <si>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</si>
  <si>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</si>
  <si>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</si>
  <si>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</si>
  <si>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</si>
  <si>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</si>
  <si>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</si>
  <si>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</si>
  <si>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</si>
  <si>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</si>
  <si>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</si>
  <si>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</si>
  <si>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</si>
  <si>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</si>
  <si>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</si>
  <si>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</si>
  <si>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</si>
  <si>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</si>
  <si>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</si>
  <si>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</si>
  <si>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</si>
  <si>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</si>
  <si>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</si>
  <si>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</si>
  <si>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</si>
  <si>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</si>
  <si>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</si>
  <si>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</si>
  <si>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</si>
  <si>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</si>
  <si>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</si>
  <si>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</si>
  <si>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</si>
  <si>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</si>
  <si>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</si>
  <si>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</si>
  <si>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</si>
  <si>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</si>
  <si>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</si>
  <si>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</si>
  <si>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</si>
  <si>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</si>
  <si>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</si>
  <si>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</si>
  <si>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</si>
  <si>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</si>
  <si>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</si>
  <si>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</si>
  <si>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</si>
  <si>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</si>
  <si>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</si>
  <si>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</si>
  <si>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</si>
  <si>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</si>
  <si>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</si>
  <si>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</si>
  <si>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</si>
  <si>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</si>
  <si>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</si>
  <si>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</si>
  <si>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</si>
  <si>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</si>
  <si>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</si>
  <si>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</si>
  <si>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</si>
  <si>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</si>
  <si>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</si>
  <si>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</si>
  <si>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</si>
  <si>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</si>
  <si>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</si>
  <si>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</si>
  <si>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Heraeus Medical Components LLC </t>
  </si>
  <si>
    <t xml:space="preserve">"Heraeus Medical Components S.R.L. (CR)
Heraeus Medical Components Caribe, Inc. (PR)
Heraeus Medical Components LLC (US)
Pulse Systems, LLC (US)
Contract Medical International, spol. s r.o. (CZ)
Heraeus Materials SA (CH)
Heraeus Medical Components Singapore Pte. Ltd. (SG)
Heraeus Medevio GmbH &amp; Co. KG (DE)
Contract Medical International GmbH (DE)
Heraeus Medevio International GmbH"						</t>
  </si>
  <si>
    <t xml:space="preserve">N/A </t>
  </si>
  <si>
    <t>5030 Centerville Road
Saint Paul,  MN  55127</t>
  </si>
  <si>
    <t>Tim Desaulniers</t>
  </si>
  <si>
    <t>tim.desaulniers@heraeus.com</t>
  </si>
  <si>
    <t>+16513771574</t>
  </si>
  <si>
    <t>Juliana Vaz Nuernberger</t>
  </si>
  <si>
    <t xml:space="preserve">Global Head of Quality and Regulatory Affairs </t>
  </si>
  <si>
    <t>juliana.nuernberger@heraeus.com</t>
  </si>
  <si>
    <t>+ 1 (952) 495-3752</t>
  </si>
  <si>
    <t>100%</t>
  </si>
  <si>
    <t>https://www.heraeus-medevio.com/en/about-heraeus-medevio/corporate-responsibility/</t>
  </si>
  <si>
    <t>CID000211</t>
  </si>
  <si>
    <t>CID000766</t>
  </si>
  <si>
    <t>CID002835</t>
  </si>
  <si>
    <t>Kobe</t>
  </si>
  <si>
    <t>PT Menara Cipta Mulia</t>
  </si>
  <si>
    <t>Mentawak</t>
  </si>
  <si>
    <t>Changsha South Tantalum Niobium 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</si>
</sst>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f90757\Desktop\Conflict%20Minerals\RMI_CMRT_6.4_7-23-25.xlsx" TargetMode="External"/><Relationship Id="rId1" Type="http://schemas.openxmlformats.org/officeDocument/2006/relationships/externalLinkPath" Target="Conflict%20Minerals/RMI_CMRT_6.4_7-2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juliana.nuernberger@heraeus.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heraeus-medevio.com/en/about-heraeus-medevio/corporate-responsibility/" TargetMode="External"/><Relationship Id="rId5" Type="http://schemas.openxmlformats.org/officeDocument/2006/relationships/hyperlink" Target="https://www.heraeus-medevio.com/en/about-heraeus-medevio/corporate-responsibility/" TargetMode="External"/><Relationship Id="rId10" Type="http://schemas.openxmlformats.org/officeDocument/2006/relationships/comments" Target="../comments1.xml"/><Relationship Id="rId4" Type="http://schemas.openxmlformats.org/officeDocument/2006/relationships/hyperlink" Target="mailto:tim.desaulniers@heraeus.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1"/>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2.7"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55">
      <c r="A4" s="293"/>
      <c r="B4" s="30" t="s">
        <v>820</v>
      </c>
      <c r="C4" s="6"/>
      <c r="D4" s="177"/>
      <c r="E4" s="3"/>
      <c r="F4" s="6"/>
      <c r="G4" s="25"/>
    </row>
    <row r="5" spans="1:7" ht="12.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1" customHeight="1">
      <c r="A10" s="293"/>
      <c r="B10" s="297" t="s">
        <v>425</v>
      </c>
      <c r="C10" s="297"/>
      <c r="D10" s="297"/>
      <c r="E10" s="297"/>
      <c r="F10" s="297"/>
      <c r="G10" s="25"/>
    </row>
    <row r="11" spans="1:7" ht="27.1" customHeight="1">
      <c r="A11" s="293"/>
      <c r="B11" s="298"/>
      <c r="C11" s="298"/>
      <c r="D11" s="298"/>
      <c r="E11" s="298"/>
      <c r="F11" s="298"/>
      <c r="G11" s="25"/>
    </row>
    <row r="12" spans="1:7">
      <c r="A12" s="293"/>
      <c r="B12" s="31" t="s">
        <v>819</v>
      </c>
      <c r="C12" s="32" t="s">
        <v>822</v>
      </c>
      <c r="D12" s="179" t="s">
        <v>823</v>
      </c>
      <c r="E12" s="32" t="s">
        <v>595</v>
      </c>
      <c r="F12" s="32" t="s">
        <v>596</v>
      </c>
      <c r="G12" s="25"/>
    </row>
    <row r="13" spans="1:7" ht="20.75">
      <c r="A13" s="293"/>
      <c r="B13" s="2">
        <v>1</v>
      </c>
      <c r="C13" s="27" t="s">
        <v>1057</v>
      </c>
      <c r="D13" s="28" t="s">
        <v>847</v>
      </c>
      <c r="E13" s="163" t="s">
        <v>824</v>
      </c>
      <c r="F13" s="163"/>
      <c r="G13" s="25"/>
    </row>
    <row r="14" spans="1:7" ht="31.1">
      <c r="A14" s="293"/>
      <c r="B14" s="2">
        <v>2</v>
      </c>
      <c r="C14" s="27" t="s">
        <v>1057</v>
      </c>
      <c r="D14" s="28" t="s">
        <v>994</v>
      </c>
      <c r="E14" s="163" t="s">
        <v>515</v>
      </c>
      <c r="F14" s="163" t="s">
        <v>516</v>
      </c>
      <c r="G14" s="25"/>
    </row>
    <row r="15" spans="1:7" ht="89.15" customHeight="1">
      <c r="A15" s="293"/>
      <c r="B15" s="299">
        <v>2.0099999999999998</v>
      </c>
      <c r="C15" s="302" t="s">
        <v>1057</v>
      </c>
      <c r="D15" s="305" t="s">
        <v>2198</v>
      </c>
      <c r="E15" s="164" t="s">
        <v>597</v>
      </c>
      <c r="F15" s="164" t="s">
        <v>600</v>
      </c>
      <c r="G15" s="25"/>
    </row>
    <row r="16" spans="1:7" ht="99.1" customHeight="1">
      <c r="A16" s="293"/>
      <c r="B16" s="300"/>
      <c r="C16" s="303"/>
      <c r="D16" s="306"/>
      <c r="E16" s="165"/>
      <c r="F16" s="165" t="s">
        <v>598</v>
      </c>
      <c r="G16" s="25"/>
    </row>
    <row r="17" spans="1:7" ht="63.1" customHeight="1">
      <c r="A17" s="293"/>
      <c r="B17" s="301"/>
      <c r="C17" s="304"/>
      <c r="D17" s="307"/>
      <c r="E17" s="27"/>
      <c r="F17" s="27" t="s">
        <v>599</v>
      </c>
      <c r="G17" s="25"/>
    </row>
    <row r="18" spans="1:7" ht="117.1" customHeight="1">
      <c r="A18" s="293"/>
      <c r="B18" s="299">
        <v>2.02</v>
      </c>
      <c r="C18" s="302" t="s">
        <v>1057</v>
      </c>
      <c r="D18" s="305" t="s">
        <v>2199</v>
      </c>
      <c r="E18" s="164" t="s">
        <v>426</v>
      </c>
      <c r="F18" s="164" t="s">
        <v>510</v>
      </c>
      <c r="G18" s="25"/>
    </row>
    <row r="19" spans="1:7" ht="71.150000000000006" customHeight="1">
      <c r="A19" s="293"/>
      <c r="B19" s="300"/>
      <c r="C19" s="303"/>
      <c r="D19" s="306"/>
      <c r="E19" s="165" t="s">
        <v>514</v>
      </c>
      <c r="F19" s="165" t="s">
        <v>427</v>
      </c>
      <c r="G19" s="25"/>
    </row>
    <row r="20" spans="1:7" ht="90.75" customHeight="1">
      <c r="A20" s="293"/>
      <c r="B20" s="300"/>
      <c r="C20" s="303"/>
      <c r="D20" s="306"/>
      <c r="E20" s="165"/>
      <c r="F20" s="165" t="s">
        <v>602</v>
      </c>
      <c r="G20" s="25"/>
    </row>
    <row r="21" spans="1:7" ht="74.3"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45" customHeight="1">
      <c r="A23" s="293"/>
      <c r="B23" s="312"/>
      <c r="C23" s="312"/>
      <c r="D23" s="315"/>
      <c r="E23" s="303"/>
      <c r="F23" s="165" t="s">
        <v>795</v>
      </c>
      <c r="G23" s="25"/>
    </row>
    <row r="24" spans="1:7" ht="74.3"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25"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45" customHeight="1">
      <c r="A28" s="293"/>
      <c r="B28" s="309"/>
      <c r="C28" s="300"/>
      <c r="D28" s="306"/>
      <c r="E28" s="303"/>
      <c r="F28" s="165" t="s">
        <v>56</v>
      </c>
      <c r="G28" s="25"/>
    </row>
    <row r="29" spans="1:7" ht="74.45" customHeight="1">
      <c r="A29" s="293"/>
      <c r="B29" s="309"/>
      <c r="C29" s="300"/>
      <c r="D29" s="306"/>
      <c r="E29" s="303"/>
      <c r="F29" s="165" t="s">
        <v>57</v>
      </c>
      <c r="G29" s="25"/>
    </row>
    <row r="30" spans="1:7" ht="62.5" customHeight="1">
      <c r="A30" s="293"/>
      <c r="B30" s="309"/>
      <c r="C30" s="300"/>
      <c r="D30" s="306"/>
      <c r="E30" s="303"/>
      <c r="F30" s="165" t="s">
        <v>58</v>
      </c>
      <c r="G30" s="25"/>
    </row>
    <row r="31" spans="1:7" ht="81.099999999999994" customHeight="1">
      <c r="A31" s="293"/>
      <c r="B31" s="309"/>
      <c r="C31" s="300"/>
      <c r="D31" s="306"/>
      <c r="E31" s="303"/>
      <c r="F31" s="165" t="s">
        <v>59</v>
      </c>
      <c r="G31" s="25"/>
    </row>
    <row r="32" spans="1:7" ht="48.85" customHeight="1">
      <c r="A32" s="293"/>
      <c r="B32" s="309"/>
      <c r="C32" s="300"/>
      <c r="D32" s="306"/>
      <c r="E32" s="303"/>
      <c r="F32" s="165" t="s">
        <v>62</v>
      </c>
      <c r="G32" s="25"/>
    </row>
    <row r="33" spans="1:7" ht="98.5" customHeight="1">
      <c r="A33" s="293"/>
      <c r="B33" s="309"/>
      <c r="C33" s="300"/>
      <c r="D33" s="306"/>
      <c r="E33" s="303"/>
      <c r="F33" s="165" t="s">
        <v>61</v>
      </c>
      <c r="G33" s="25"/>
    </row>
    <row r="34" spans="1:7" ht="89.15" customHeight="1">
      <c r="A34" s="293"/>
      <c r="B34" s="309"/>
      <c r="C34" s="300"/>
      <c r="D34" s="306"/>
      <c r="E34" s="303"/>
      <c r="F34" s="165" t="s">
        <v>63</v>
      </c>
      <c r="G34" s="25"/>
    </row>
    <row r="35" spans="1:7" ht="29.1" customHeight="1">
      <c r="A35" s="293"/>
      <c r="B35" s="309"/>
      <c r="C35" s="300"/>
      <c r="D35" s="306"/>
      <c r="E35" s="303"/>
      <c r="F35" s="165" t="s">
        <v>64</v>
      </c>
      <c r="G35" s="25"/>
    </row>
    <row r="36" spans="1:7" ht="124.45">
      <c r="A36" s="293"/>
      <c r="B36" s="310"/>
      <c r="C36" s="301"/>
      <c r="D36" s="307"/>
      <c r="E36" s="304"/>
      <c r="F36" s="166" t="s">
        <v>65</v>
      </c>
      <c r="G36" s="25"/>
    </row>
    <row r="37" spans="1:7" ht="103.7">
      <c r="A37" s="293"/>
      <c r="B37" s="141">
        <v>3.01</v>
      </c>
      <c r="C37" s="142" t="s">
        <v>66</v>
      </c>
      <c r="D37" s="28" t="s">
        <v>2203</v>
      </c>
      <c r="E37" s="167" t="s">
        <v>1294</v>
      </c>
      <c r="F37" s="168" t="s">
        <v>1396</v>
      </c>
      <c r="G37" s="25"/>
    </row>
    <row r="38" spans="1:7" ht="93.35">
      <c r="A38" s="293"/>
      <c r="B38" s="141">
        <v>3.02</v>
      </c>
      <c r="C38" s="142" t="s">
        <v>1326</v>
      </c>
      <c r="D38" s="28" t="s">
        <v>2204</v>
      </c>
      <c r="E38" s="167" t="s">
        <v>1341</v>
      </c>
      <c r="F38" s="168" t="s">
        <v>1397</v>
      </c>
      <c r="G38" s="25"/>
    </row>
    <row r="39" spans="1:7" ht="93.35">
      <c r="A39" s="293"/>
      <c r="B39" s="150">
        <v>4</v>
      </c>
      <c r="C39" s="149" t="s">
        <v>1492</v>
      </c>
      <c r="D39" s="28" t="s">
        <v>2205</v>
      </c>
      <c r="E39" s="27" t="s">
        <v>2151</v>
      </c>
      <c r="F39" s="27" t="s">
        <v>1493</v>
      </c>
      <c r="G39" s="25"/>
    </row>
    <row r="40" spans="1:7" ht="51.85">
      <c r="A40" s="293"/>
      <c r="B40" s="141">
        <v>4.01</v>
      </c>
      <c r="C40" s="149" t="s">
        <v>1492</v>
      </c>
      <c r="D40" s="28" t="s">
        <v>2207</v>
      </c>
      <c r="E40" s="27" t="s">
        <v>2163</v>
      </c>
      <c r="F40" s="27" t="s">
        <v>2167</v>
      </c>
      <c r="G40" s="25"/>
    </row>
    <row r="41" spans="1:7" ht="51.85">
      <c r="A41" s="293"/>
      <c r="B41" s="141" t="s">
        <v>2194</v>
      </c>
      <c r="C41" s="149" t="s">
        <v>1492</v>
      </c>
      <c r="D41" s="28" t="s">
        <v>2206</v>
      </c>
      <c r="E41" s="27" t="s">
        <v>2197</v>
      </c>
      <c r="F41" s="27" t="s">
        <v>2195</v>
      </c>
      <c r="G41" s="25"/>
    </row>
    <row r="42" spans="1:7" ht="51.85">
      <c r="A42" s="293"/>
      <c r="B42" s="141" t="s">
        <v>2228</v>
      </c>
      <c r="C42" s="149" t="s">
        <v>1492</v>
      </c>
      <c r="D42" s="28" t="s">
        <v>2233</v>
      </c>
      <c r="E42" s="27" t="s">
        <v>2196</v>
      </c>
      <c r="F42" s="27" t="s">
        <v>2229</v>
      </c>
      <c r="G42" s="25"/>
    </row>
    <row r="43" spans="1:7" ht="114.05">
      <c r="A43" s="293"/>
      <c r="B43" s="160">
        <v>4.0999999999999996</v>
      </c>
      <c r="C43" s="149" t="s">
        <v>2232</v>
      </c>
      <c r="D43" s="161">
        <v>42867</v>
      </c>
      <c r="E43" s="169" t="s">
        <v>2235</v>
      </c>
      <c r="F43" s="27" t="s">
        <v>2234</v>
      </c>
      <c r="G43" s="25"/>
    </row>
    <row r="44" spans="1:7" ht="72.599999999999994">
      <c r="A44" s="293"/>
      <c r="B44" s="160">
        <v>4.2</v>
      </c>
      <c r="C44" s="149" t="s">
        <v>2232</v>
      </c>
      <c r="D44" s="161">
        <v>42704</v>
      </c>
      <c r="E44" s="169" t="s">
        <v>2431</v>
      </c>
      <c r="F44" s="27" t="s">
        <v>2406</v>
      </c>
      <c r="G44" s="25"/>
    </row>
    <row r="45" spans="1:7" ht="134.80000000000001">
      <c r="A45" s="293"/>
      <c r="B45" s="202">
        <v>5</v>
      </c>
      <c r="C45" s="149" t="s">
        <v>2232</v>
      </c>
      <c r="D45" s="161">
        <v>42867</v>
      </c>
      <c r="E45" s="169" t="s">
        <v>12652</v>
      </c>
      <c r="F45" s="27" t="s">
        <v>12374</v>
      </c>
      <c r="G45" s="25"/>
    </row>
    <row r="46" spans="1:7" ht="41.5">
      <c r="A46" s="293"/>
      <c r="B46" s="160">
        <v>5.01</v>
      </c>
      <c r="C46" s="149" t="s">
        <v>2232</v>
      </c>
      <c r="D46" s="161">
        <v>42907</v>
      </c>
      <c r="E46" s="169" t="s">
        <v>15329</v>
      </c>
      <c r="F46" s="27" t="s">
        <v>12374</v>
      </c>
      <c r="G46" s="25"/>
    </row>
    <row r="47" spans="1:7" ht="62.25">
      <c r="A47" s="293"/>
      <c r="B47" s="160">
        <v>5.0999999999999996</v>
      </c>
      <c r="C47" s="149" t="s">
        <v>2232</v>
      </c>
      <c r="D47" s="161">
        <v>43070</v>
      </c>
      <c r="E47" s="169" t="s">
        <v>12862</v>
      </c>
      <c r="F47" s="27" t="s">
        <v>12863</v>
      </c>
      <c r="G47" s="25"/>
    </row>
    <row r="48" spans="1:7" ht="51.85">
      <c r="A48" s="293"/>
      <c r="B48" s="160">
        <v>5.1100000000000003</v>
      </c>
      <c r="C48" s="149" t="s">
        <v>13097</v>
      </c>
      <c r="D48" s="161">
        <v>43217</v>
      </c>
      <c r="E48" s="169" t="s">
        <v>13199</v>
      </c>
      <c r="F48" s="27" t="s">
        <v>13124</v>
      </c>
      <c r="G48" s="25"/>
    </row>
    <row r="49" spans="1:7" ht="51.85">
      <c r="A49" s="293"/>
      <c r="B49" s="160">
        <v>5.12</v>
      </c>
      <c r="C49" s="149" t="s">
        <v>13097</v>
      </c>
      <c r="D49" s="161">
        <v>43581</v>
      </c>
      <c r="E49" s="169" t="s">
        <v>13199</v>
      </c>
      <c r="F49" s="27" t="s">
        <v>13741</v>
      </c>
      <c r="G49" s="25"/>
    </row>
    <row r="50" spans="1:7" ht="72.599999999999994">
      <c r="A50" s="293"/>
      <c r="B50" s="202">
        <v>6</v>
      </c>
      <c r="C50" s="149" t="s">
        <v>13097</v>
      </c>
      <c r="D50" s="161">
        <v>43964</v>
      </c>
      <c r="E50" s="169" t="s">
        <v>13953</v>
      </c>
      <c r="F50" s="27" t="s">
        <v>13744</v>
      </c>
      <c r="G50" s="25"/>
    </row>
    <row r="51" spans="1:7" ht="41.5">
      <c r="A51" s="293"/>
      <c r="B51" s="160">
        <v>6.01</v>
      </c>
      <c r="C51" s="149" t="s">
        <v>13097</v>
      </c>
      <c r="D51" s="161">
        <v>43970</v>
      </c>
      <c r="E51" s="169" t="s">
        <v>15330</v>
      </c>
      <c r="F51" s="169" t="s">
        <v>13744</v>
      </c>
      <c r="G51" s="25"/>
    </row>
    <row r="52" spans="1:7" ht="41.5">
      <c r="A52" s="293"/>
      <c r="B52" s="160">
        <v>6.1</v>
      </c>
      <c r="C52" s="149" t="s">
        <v>13097</v>
      </c>
      <c r="D52" s="161">
        <v>44314</v>
      </c>
      <c r="E52" s="169" t="s">
        <v>15323</v>
      </c>
      <c r="F52" s="169" t="s">
        <v>14913</v>
      </c>
      <c r="G52" s="25"/>
    </row>
    <row r="53" spans="1:7" ht="41.5">
      <c r="A53" s="293"/>
      <c r="B53" s="160">
        <v>6.2</v>
      </c>
      <c r="C53" s="149" t="s">
        <v>13097</v>
      </c>
      <c r="D53" s="161">
        <v>44678</v>
      </c>
      <c r="E53" s="169" t="s">
        <v>15323</v>
      </c>
      <c r="F53" s="169" t="s">
        <v>15322</v>
      </c>
      <c r="G53" s="25"/>
    </row>
    <row r="54" spans="1:7" ht="41.5">
      <c r="A54" s="293"/>
      <c r="B54" s="160">
        <v>6.21</v>
      </c>
      <c r="C54" s="149" t="s">
        <v>13097</v>
      </c>
      <c r="D54" s="161">
        <v>44687</v>
      </c>
      <c r="E54" s="169" t="s">
        <v>15331</v>
      </c>
      <c r="F54" s="169" t="s">
        <v>15322</v>
      </c>
      <c r="G54" s="25"/>
    </row>
    <row r="55" spans="1:7" ht="41.5">
      <c r="A55" s="293"/>
      <c r="B55" s="160">
        <v>6.22</v>
      </c>
      <c r="C55" s="149" t="s">
        <v>13097</v>
      </c>
      <c r="D55" s="275">
        <v>44692</v>
      </c>
      <c r="E55" s="169" t="s">
        <v>15330</v>
      </c>
      <c r="F55" s="169" t="s">
        <v>15322</v>
      </c>
      <c r="G55" s="25"/>
    </row>
    <row r="56" spans="1:7" ht="51.85">
      <c r="A56" s="293"/>
      <c r="B56" s="202">
        <v>6.3</v>
      </c>
      <c r="C56" s="149" t="s">
        <v>13097</v>
      </c>
      <c r="D56" s="275">
        <v>45051</v>
      </c>
      <c r="E56" s="169" t="s">
        <v>15590</v>
      </c>
      <c r="F56" s="169" t="s">
        <v>15371</v>
      </c>
      <c r="G56" s="25"/>
    </row>
    <row r="57" spans="1:7" ht="41.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549999999999997" customHeight="1">
      <c r="A59" s="293"/>
      <c r="B59" s="202">
        <v>6.5</v>
      </c>
      <c r="C59" s="149" t="s">
        <v>13097</v>
      </c>
      <c r="D59" s="275">
        <v>45772</v>
      </c>
      <c r="E59" s="169" t="s">
        <v>15669</v>
      </c>
      <c r="F59" s="169" t="s">
        <v>15720</v>
      </c>
      <c r="G59" s="25"/>
    </row>
    <row r="60" spans="1:7" ht="12.7" thickBot="1">
      <c r="A60" s="294"/>
      <c r="B60" s="295" t="str">
        <f ca="1">OFFSET(L!$C$1,MATCH("General"&amp;"Cpy",L!$A:$A,0)-1,SL,,)</f>
        <v>© 2025 Responsible Minerals Initiative. All rights reserved.</v>
      </c>
      <c r="C60" s="295"/>
      <c r="D60" s="295"/>
      <c r="E60" s="295"/>
      <c r="F60" s="295"/>
      <c r="G60" s="26"/>
    </row>
    <row r="61" spans="1:7" ht="12.7"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1"/>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53A4E1E-DE8A-4300-AE84-E8AC67FB0B7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1"/>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5A96C5E-F6E3-43B2-8FDC-6EEA5361A41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1640625" defaultRowHeight="12.1"/>
  <cols>
    <col min="1" max="1" width="143" customWidth="1"/>
    <col min="2" max="2" width="3" customWidth="1"/>
  </cols>
  <sheetData>
    <row r="1" spans="1:2" ht="100.5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29.95">
      <c r="A2" s="105" t="str">
        <f ca="1">OFFSET(L!$C$1,MATCH("Instructions"&amp;ADDRESS(ROW(),COLUMN(),4),L!$A:$A,0)-1,SL,,)</f>
        <v>Introduction</v>
      </c>
      <c r="B2" s="100" t="s">
        <v>1270</v>
      </c>
    </row>
    <row r="3" spans="1:2" ht="164.7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29.95">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29.9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99999999999997" customHeight="1">
      <c r="A11" s="102" t="str">
        <f ca="1">OFFSET(L!$C$1,MATCH("Instructions"&amp;ADDRESS(ROW(),COLUMN(),4),L!$A:$A,0)-1,SL,,)</f>
        <v xml:space="preserve">4. Insert the source for the unique identifier number or code ("DUNS", "VAT", "Customer", etc).  </v>
      </c>
      <c r="B11" s="100"/>
    </row>
    <row r="12" spans="1:2" ht="29.95">
      <c r="A12" s="102" t="str">
        <f ca="1">OFFSET(L!$C$1,MATCH("Instructions"&amp;ADDRESS(ROW(),COLUMN(),4),L!$A:$A,0)-1,SL,,)</f>
        <v>5. Insert your full company address (street, city, state, country, postal code).  This field is optional.</v>
      </c>
      <c r="B12" s="100" t="s">
        <v>1270</v>
      </c>
    </row>
    <row r="13" spans="1:2" ht="33.700000000000003" customHeight="1">
      <c r="A13" s="102" t="str">
        <f ca="1">OFFSET(L!$C$1,MATCH("Instructions"&amp;ADDRESS(ROW(),COLUMN(),4),L!$A:$A,0)-1,SL,,)</f>
        <v>6. Insert the name of the person to contact regarding the contents of the declaration information. This field is mandatory.</v>
      </c>
      <c r="B13" s="100"/>
    </row>
    <row r="14" spans="1:2" ht="29.9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4.9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29.9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00000000000003" customHeight="1">
      <c r="A20" s="102" t="str">
        <f ca="1">OFFSET(L!$C$1,MATCH("Instructions"&amp;ADDRESS(ROW(),COLUMN(),4),L!$A:$A,0)-1,SL,,)</f>
        <v>13. Please enter the Date of Completion for this form using the format DD-MMM-YYYY.  This field is mandatory.</v>
      </c>
      <c r="B20" s="100"/>
    </row>
    <row r="21" spans="1:2" ht="29.95">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29.95">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29.95">
      <c r="A27" s="102" t="str">
        <f ca="1">OFFSET(L!$C$1,MATCH("Instructions"&amp;ADDRESS(ROW(),COLUMN(),4),L!$A:$A,0)-1,SL,,)</f>
        <v>Some companies may require substantiation for a "No" answer that should be entered into the Comment Field.</v>
      </c>
      <c r="B27" s="100" t="s">
        <v>1270</v>
      </c>
    </row>
    <row r="28" spans="1:2" ht="247.5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4.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4.90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9.9">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05" customHeight="1">
      <c r="A35" s="102" t="str">
        <f ca="1">OFFSET(L!$C$1,MATCH("Instructions"&amp;ADDRESS(ROW(),COLUMN(),4),L!$A:$A,0)-1,SL,,)</f>
        <v>Provide comments in the Comment sections as required to clarify your responses.</v>
      </c>
      <c r="B35" s="100"/>
    </row>
    <row r="36" spans="1:2" ht="15">
      <c r="A36" s="106"/>
      <c r="B36" s="100"/>
    </row>
    <row r="37" spans="1:2" ht="44.9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4.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59.9">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4.90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79.7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49.800000000000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4.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19.8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29.95">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59.9">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59.9">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4.90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59.9">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59.9">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59.9">
      <c r="A58" s="102" t="str">
        <f ca="1">OFFSET(L!$C$1,MATCH("Instructions"&amp;ADDRESS(ROW(),COLUMN(),4),L!$A:$A,0)-1,SL,,)</f>
        <v>8. Smelter Street -  Provide the street name on which the smelter is located. This field is optional.</v>
      </c>
      <c r="B58" s="100" t="s">
        <v>1269</v>
      </c>
    </row>
    <row r="59" spans="1:2" ht="29.95">
      <c r="A59" s="102" t="str">
        <f ca="1">OFFSET(L!$C$1,MATCH("Instructions"&amp;ADDRESS(ROW(),COLUMN(),4),L!$A:$A,0)-1,SL,,)</f>
        <v>9. Smelter City – Provide the city name of where the smelter is located. This field is optional.</v>
      </c>
      <c r="B59" s="100" t="s">
        <v>1270</v>
      </c>
    </row>
    <row r="60" spans="1:2" ht="45.1" customHeight="1">
      <c r="A60" s="102" t="str">
        <f ca="1">OFFSET(L!$C$1,MATCH("Instructions"&amp;ADDRESS(ROW(),COLUMN(),4),L!$A:$A,0)-1,SL,,)</f>
        <v>10. Smelter Location: State/Province, if applicable – Provide the state or province where the smelter is located. This field is optional.</v>
      </c>
      <c r="B60" s="100" t="s">
        <v>1273</v>
      </c>
    </row>
    <row r="61" spans="1:2" ht="164.7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59.9">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9.8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3"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6"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4.90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29.95">
      <c r="A74" s="102"/>
      <c r="B74" s="100" t="s">
        <v>428</v>
      </c>
    </row>
    <row r="75" spans="1:2" ht="15">
      <c r="A75" s="102" t="str">
        <f ca="1">OFFSET(L!$C$1,MATCH("General"&amp;"Cpy",L!$A:$A,0)-1,SL,,)</f>
        <v>© 2025 Responsible Minerals Initiative. All rights reserved.</v>
      </c>
      <c r="B75" s="101"/>
    </row>
    <row r="76" spans="1:2" ht="15">
      <c r="A76" s="103" t="s">
        <v>1004</v>
      </c>
      <c r="B76" s="101"/>
    </row>
    <row r="77" spans="1:2" ht="15.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1"/>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2.7" thickTop="1">
      <c r="A1" s="317"/>
      <c r="B1" s="318"/>
      <c r="C1" s="318"/>
      <c r="D1" s="319"/>
    </row>
    <row r="2" spans="1:5" ht="71.3"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8"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9.9">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7"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4.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59.9">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4.95">
      <c r="A10" s="74"/>
      <c r="B10" s="63" t="str">
        <f ca="1">OFFSET(L!$C$1,MATCH("Definitions"&amp;ADDRESS(ROW(),COLUMN(),4),L!$A:$A,0)-1,SL,,)</f>
        <v>DRC</v>
      </c>
      <c r="C10" s="63" t="str">
        <f ca="1">OFFSET(L!$C$1,MATCH("Definitions"&amp;ADDRESS(ROW(),COLUMN(),4),L!$A:$A,0)-1,SL,,)</f>
        <v>Democratic Republic of Congo</v>
      </c>
      <c r="D10" s="321"/>
      <c r="E10" s="100" t="s">
        <v>1278</v>
      </c>
    </row>
    <row r="11" spans="1:5" ht="59.9"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59.9">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3"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4.5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19.8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59.9">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9.7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49.8000000000000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29.9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6"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9.9">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05"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4.900000000000006">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4.90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59.9">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89.8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2.7" thickBot="1">
      <c r="A33" s="75"/>
      <c r="B33" s="153"/>
      <c r="C33" s="153"/>
      <c r="D33" s="322"/>
    </row>
    <row r="34" spans="1:4" ht="12.7"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86" zoomScale="90" zoomScaleNormal="90" zoomScalePageLayoutView="70" workbookViewId="0">
      <selection activeCell="G29" sqref="G29:J29"/>
    </sheetView>
  </sheetViews>
  <sheetFormatPr defaultColWidth="8.81640625" defaultRowHeight="12.1"/>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5.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5000000000001" customHeight="1">
      <c r="A3" s="34"/>
      <c r="B3" s="135" t="s">
        <v>2380</v>
      </c>
      <c r="C3" s="15"/>
      <c r="D3" s="37" t="s">
        <v>832</v>
      </c>
      <c r="E3" s="3"/>
      <c r="F3" s="357"/>
      <c r="G3" s="357"/>
      <c r="H3" s="357"/>
      <c r="I3" s="152"/>
      <c r="J3" s="138" t="s">
        <v>15733</v>
      </c>
      <c r="K3" s="36"/>
      <c r="L3" s="100"/>
      <c r="P3" s="45">
        <f>MATCH($D$3,LN,0)</f>
        <v>1</v>
      </c>
    </row>
    <row r="4" spans="1:34" ht="15.5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95">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5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5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5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55">
      <c r="A12" s="38"/>
      <c r="B12" s="40" t="str">
        <f ca="1">OFFSET(L!$C$1,MATCH("Declaration"&amp;ADDRESS(ROW(),COLUMN(),4),L!$A:$A,0)-1,SL,,)</f>
        <v>Company Unique ID:</v>
      </c>
      <c r="C12" s="77"/>
      <c r="D12" s="350" t="s">
        <v>2303</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5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5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5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5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5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05">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0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05">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55">
      <c r="A21" s="38"/>
      <c r="B21" s="40" t="str">
        <f ca="1">OFFSET(L!$C$1,MATCH("Declaration"&amp;ADDRESS(ROW(),COLUMN(),4),L!$A:$A,0)-1,SL,,)</f>
        <v>Phone - Authorizer:</v>
      </c>
      <c r="C21" s="133"/>
      <c r="D21" s="323" t="s">
        <v>15827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
      <c r="A22" s="38"/>
      <c r="B22" s="40" t="str">
        <f ca="1">OFFSET(L!$C$1,MATCH("Declaration"&amp;ADDRESS(ROW(),COLUMN(),4),L!$A:$A,0)-1,SL,,)</f>
        <v>Effective Date (*):</v>
      </c>
      <c r="C22" s="78"/>
      <c r="D22" s="328">
        <v>46000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5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0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0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0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0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0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0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0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0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05">
      <c r="A38" s="41"/>
      <c r="B38" s="40" t="str">
        <f ca="1">OFFSET(L!$C$1,MATCH("Declaration"&amp;ADDRESS(ROW(),COLUMN(),4),L!$A:$A,0)-1,SL,,)&amp;P38</f>
        <v>Tantalum  (*)</v>
      </c>
      <c r="C38" s="10"/>
      <c r="D38" s="326" t="s">
        <v>475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05">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05">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05">
      <c r="A41" s="41"/>
      <c r="B41" s="40" t="str">
        <f ca="1">OFFSET(L!$C$1,MATCH("Declaration"&amp;ADDRESS(ROW(),COLUMN(),4),L!$A:$A,0)-1,SL,,)&amp;P41</f>
        <v>Tungsten  (*)</v>
      </c>
      <c r="C41" s="10"/>
      <c r="D41" s="326" t="s">
        <v>475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Tungsten  (*)</v>
      </c>
      <c r="C47" s="10"/>
      <c r="D47" s="326" t="s">
        <v>475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0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0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0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0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05">
      <c r="A56" s="41"/>
      <c r="B56" s="40" t="str">
        <f ca="1">B38</f>
        <v>Tantalum  (*)</v>
      </c>
      <c r="C56" s="35"/>
      <c r="D56" s="368" t="s">
        <v>15828</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05">
      <c r="A57" s="41"/>
      <c r="B57" s="40" t="str">
        <f ca="1">B39</f>
        <v>Tin  (*)</v>
      </c>
      <c r="C57" s="35"/>
      <c r="D57" s="368" t="s">
        <v>15828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05">
      <c r="A58" s="41"/>
      <c r="B58" s="40" t="str">
        <f ca="1">B40</f>
        <v>Gold  (*)</v>
      </c>
      <c r="C58" s="35"/>
      <c r="D58" s="368" t="s">
        <v>15828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05">
      <c r="A59" s="41"/>
      <c r="B59" s="40" t="str">
        <f ca="1">B41</f>
        <v>Tungsten  (*)</v>
      </c>
      <c r="C59" s="35"/>
      <c r="D59" s="368" t="s">
        <v>15828</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5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0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0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0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0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5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0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0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0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0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5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95">
      <c r="A75" s="41"/>
      <c r="B75" s="56" t="str">
        <f ca="1">OFFSET(L!$C$1,MATCH("Declaration"&amp;ADDRESS(ROW(),COLUMN(),4),L!$A:$A,0)-1,SL,,)&amp;$Q$37</f>
        <v>A. Have you established a responsible minerals sourcing policy? (*)</v>
      </c>
      <c r="C75" s="57"/>
      <c r="D75" s="326" t="s">
        <v>475</v>
      </c>
      <c r="E75" s="327"/>
      <c r="F75" s="57"/>
      <c r="G75" s="334" t="s">
        <v>15829</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5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5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6"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5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7.95"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5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99999999999997"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5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5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29.95">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5" thickTop="1">
      <c r="L92" s="101"/>
      <c r="P92" s="3"/>
      <c r="Q92" s="3"/>
      <c r="R92" s="3"/>
      <c r="S92" s="3"/>
      <c r="T92" s="3"/>
      <c r="U92" s="3"/>
      <c r="V92" s="3"/>
      <c r="W92" s="3"/>
      <c r="X92" s="3"/>
      <c r="Y92" s="3"/>
      <c r="Z92" s="3"/>
      <c r="AA92" s="3"/>
      <c r="AB92" s="3"/>
      <c r="AC92" s="3"/>
      <c r="AD92" s="3"/>
      <c r="AE92" s="3"/>
      <c r="AF92" s="3"/>
      <c r="AG92" s="3"/>
      <c r="AH92" s="3"/>
    </row>
    <row r="96" spans="1:34" ht="13.55" hidden="1" customHeight="1">
      <c r="B96" s="56" t="s">
        <v>475</v>
      </c>
      <c r="D96" s="282" t="str">
        <f>IF(AND(OR($D$26="Yes",$D$26=""),OR($D$32="Yes",$D$32="")),"Yes","")</f>
        <v>Yes</v>
      </c>
      <c r="E96" s="282" t="str">
        <f>IF(AND(OR($D$26="Yes",$D$26=""),OR($D$32="Yes",$D$32="")),"100%","")</f>
        <v>100%</v>
      </c>
      <c r="G96" s="282" t="str">
        <f>IF(OR($D$26="Yes",$D$26=""),"Yes","")</f>
        <v>Yes</v>
      </c>
    </row>
    <row r="97" spans="2:7" ht="13.55" hidden="1" customHeight="1">
      <c r="B97" s="56" t="s">
        <v>476</v>
      </c>
      <c r="D97" s="282" t="str">
        <f>IF(AND(OR($D$26="Yes",$D$26=""),OR($D$32="Yes",$D$32="")),"No","")</f>
        <v>No</v>
      </c>
      <c r="E97" s="282" t="str">
        <f>IF(AND(OR($D$26="Yes",$D$26=""),OR($D$32="Yes",$D$32="")),"Greater than 90%","")</f>
        <v>Greater than 90%</v>
      </c>
      <c r="G97" s="282" t="str">
        <f>IF(OR($D$26="Yes",$D$26=""),"No","")</f>
        <v>No</v>
      </c>
    </row>
    <row r="98" spans="2:7" ht="15.55" hidden="1">
      <c r="B98" s="56" t="s">
        <v>477</v>
      </c>
      <c r="D98" s="282" t="str">
        <f>IF(AND(OR($D$26="Yes",$D$26=""),OR($D$32="Yes",$D$32="")),"Unknown","")</f>
        <v>Unknown</v>
      </c>
      <c r="E98" s="282" t="str">
        <f>IF(AND(OR($D$26="Yes",$D$26=""),OR($D$32="Yes",$D$32="")),"Greater than 75%","")</f>
        <v>Greater than 75%</v>
      </c>
      <c r="G98" s="282" t="str">
        <f>IF(OR($D$27="Yes",$D$27=""),"Yes","")</f>
        <v>Yes</v>
      </c>
    </row>
    <row r="99" spans="2:7" ht="15.55" hidden="1">
      <c r="B99" s="188">
        <v>1</v>
      </c>
      <c r="D99" s="282" t="str">
        <f>IF(AND(OR($D$27="Yes",$D$27=""),OR($D$33="Yes",$D$33="")),"Yes","")</f>
        <v>Yes</v>
      </c>
      <c r="E99" s="282" t="str">
        <f>IF(AND(OR($D$26="Yes",$D$26=""),OR($D$32="Yes",$D$32="")),"Greater than 50%","")</f>
        <v>Greater than 50%</v>
      </c>
      <c r="G99" s="282" t="str">
        <f>IF(OR($D$27="Yes",$D$27=""),"No","")</f>
        <v>No</v>
      </c>
    </row>
    <row r="100" spans="2:7" ht="15.55" hidden="1">
      <c r="B100" s="236" t="s">
        <v>2432</v>
      </c>
      <c r="D100" s="282" t="str">
        <f>IF(AND(OR($D$27="Yes",$D$27=""),OR($D$33="Yes",$D$33="")),"No","")</f>
        <v>No</v>
      </c>
      <c r="E100" s="282" t="str">
        <f>IF(AND(OR($D$26="Yes",$D$26=""),OR($D$32="Yes",$D$32="")),"50% or less","")</f>
        <v>50% or less</v>
      </c>
      <c r="G100" s="282" t="str">
        <f>IF(OR($D$28="Yes",$D$28=""),"Yes","")</f>
        <v>Yes</v>
      </c>
    </row>
    <row r="101" spans="2:7" ht="15.55" hidden="1">
      <c r="B101" s="236" t="s">
        <v>2433</v>
      </c>
      <c r="D101" s="282" t="str">
        <f>IF(AND(OR($D$27="Yes",$D$27=""),OR($D$33="Yes",$D$33="")),"Unknown","")</f>
        <v>Unknown</v>
      </c>
      <c r="E101" s="282" t="str">
        <f>IF(AND(OR($D$26="Yes",$D$26=""),OR($D$32="Yes",$D$32="")),"None","")</f>
        <v>None</v>
      </c>
      <c r="G101" s="282" t="str">
        <f>IF(OR($D$28="Yes",$D$28=""),"No","")</f>
        <v>No</v>
      </c>
    </row>
    <row r="102" spans="2:7" ht="15.55" hidden="1">
      <c r="B102" s="236" t="s">
        <v>2434</v>
      </c>
      <c r="D102" s="282" t="str">
        <f>IF(AND(OR($D$28="Yes",$D$28=""),OR($D$34="Yes",$D$34="")),"Yes","")</f>
        <v>Yes</v>
      </c>
      <c r="E102" s="282" t="str">
        <f>IF(AND(OR($D$27="Yes",$D$27=""),OR($D$33="Yes",$D$33="")),"100%","")</f>
        <v>100%</v>
      </c>
      <c r="G102" s="282" t="str">
        <f>IF(OR($D$29="Yes",$D$29=""),"Yes","")</f>
        <v>Yes</v>
      </c>
    </row>
    <row r="103" spans="2:7" ht="15.55" hidden="1">
      <c r="B103" s="236" t="s">
        <v>2435</v>
      </c>
      <c r="D103" s="282" t="str">
        <f>IF(AND(OR($D$28="Yes",$D$28=""),OR($D$34="Yes",$D$34="")),"No","")</f>
        <v>No</v>
      </c>
      <c r="E103" s="282" t="str">
        <f>IF(AND(OR($D$27="Yes",$D$27=""),OR($D$33="Yes",$D$33="")),"Greater than 90%","")</f>
        <v>Greater than 90%</v>
      </c>
      <c r="G103" s="282" t="str">
        <f>IF(OR($D$29="Yes",$D$29=""),"No","")</f>
        <v>No</v>
      </c>
    </row>
    <row r="104" spans="2:7" ht="15.55" hidden="1">
      <c r="B104" s="236" t="s">
        <v>478</v>
      </c>
      <c r="D104" s="282" t="str">
        <f>IF(AND(OR($D$28="Yes",$D$28=""),OR($D$34="Yes",$D$34="")),"Unknown","")</f>
        <v>Unknown</v>
      </c>
      <c r="E104" s="282" t="str">
        <f>IF(AND(OR($D$27="Yes",$D$27=""),OR($D$33="Yes",$D$33="")),"Greater than 75%","")</f>
        <v>Greater than 75%</v>
      </c>
    </row>
    <row r="105" spans="2:7" ht="15.55" hidden="1">
      <c r="B105" s="236" t="s">
        <v>14853</v>
      </c>
      <c r="D105" s="282" t="str">
        <f>IF(AND(OR($D$29="Yes",$D$29=""),OR($D$35="Yes",$D$35="")),"Yes","")</f>
        <v>Yes</v>
      </c>
      <c r="E105" s="282" t="str">
        <f>IF(AND(OR($D$27="Yes",$D$27=""),OR($D$33="Yes",$D$33="")),"Greater than 50%","")</f>
        <v>Greater than 50%</v>
      </c>
    </row>
    <row r="106" spans="2:7" ht="15.55" hidden="1">
      <c r="B106" s="236" t="s">
        <v>12341</v>
      </c>
      <c r="D106" s="282" t="str">
        <f>IF(AND(OR($D$29="Yes",$D$29=""),OR($D$35="Yes",$D$35="")),"No","")</f>
        <v>No</v>
      </c>
      <c r="E106" s="282" t="str">
        <f>IF(AND(OR($D$27="Yes",$D$27=""),OR($D$33="Yes",$D$33="")),"50% or less","")</f>
        <v>50% or less</v>
      </c>
    </row>
    <row r="107" spans="2:7" ht="15.55" hidden="1">
      <c r="B107" s="236" t="s">
        <v>476</v>
      </c>
      <c r="D107" s="282" t="str">
        <f>IF(AND(OR($D$29="Yes",$D$29=""),OR($D$35="Yes",$D$35="")),"Unknown","")</f>
        <v>Unknown</v>
      </c>
      <c r="E107" s="282" t="str">
        <f>IF(AND(OR($D$27="Yes",$D$27=""),OR($D$33="Yes",$D$33="")),"None","")</f>
        <v>None</v>
      </c>
    </row>
    <row r="108" spans="2:7" ht="15.55" hidden="1">
      <c r="B108" s="236" t="s">
        <v>13880</v>
      </c>
      <c r="E108" s="282" t="str">
        <f>IF(AND(OR($D$28="Yes",$D$28=""),OR($D$34="Yes",$D$34="")),"100%","")</f>
        <v>100%</v>
      </c>
    </row>
    <row r="109" spans="2:7" ht="15.55" hidden="1">
      <c r="B109" s="236" t="s">
        <v>13882</v>
      </c>
      <c r="E109" s="282" t="str">
        <f>IF(AND(OR($D$28="Yes",$D$28=""),OR($D$34="Yes",$D$34="")),"Greater than 90%","")</f>
        <v>Greater than 90%</v>
      </c>
    </row>
    <row r="110" spans="2:7" ht="15.55" hidden="1">
      <c r="B110" s="236" t="s">
        <v>13883</v>
      </c>
      <c r="E110" s="282" t="str">
        <f>IF(AND(OR($D$28="Yes",$D$28=""),OR($D$34="Yes",$D$34="")),"Greater than 75%","")</f>
        <v>Greater than 75%</v>
      </c>
    </row>
    <row r="111" spans="2:7" ht="15.5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18FB763C-0286-4560-BD25-F645C7C8BB8A}"/>
    <hyperlink ref="D16" r:id="rId4" xr:uid="{C42D72AC-8B8A-4FE6-AC46-986D71CA636C}"/>
    <hyperlink ref="G75" r:id="rId5" xr:uid="{BDEF9ECD-A511-4B4F-A645-B5E34D63A02D}"/>
    <hyperlink ref="G77" r:id="rId6" xr:uid="{70E66D74-43A4-49F5-BF54-CCB6E86AC836}"/>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2" zoomScaleNormal="100" zoomScalePageLayoutView="55" workbookViewId="0">
      <selection activeCell="C10" sqref="C10"/>
    </sheetView>
  </sheetViews>
  <sheetFormatPr defaultColWidth="8.81640625" defaultRowHeight="12.1"/>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1">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2.2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05" customHeight="1">
      <c r="A5" s="262" t="s">
        <v>137</v>
      </c>
      <c r="B5" s="182" t="str">
        <f ca="1">IF(LEN(A5)=0,"",INDEX('Smelter Look-up'!$A:$A,MATCH($A5,'Smelter Look-up'!$E:$E,0)))</f>
        <v>Tungsten</v>
      </c>
      <c r="C5" s="186" t="str">
        <f ca="1">IF(LEN(A5)=0,"",INDEX('Smelter Look-up'!$C:$C,MATCH($A5,'Smelter Look-up'!$E:$E,0)))</f>
        <v>Xiamen Tungsten (H.C.) Co., Ltd.</v>
      </c>
      <c r="D5" s="230"/>
      <c r="E5" s="182" t="str">
        <f ca="1">IF(ISERROR($V5),"",OFFSET('Smelter Look-up'!$D$4,$V5-4,0)&amp;"")</f>
        <v>CHINA</v>
      </c>
      <c r="F5" s="182" t="s">
        <v>137</v>
      </c>
      <c r="G5" s="182" t="str">
        <f ca="1">IF(C5=$X$4,IF(ISERROR($V5),"Enter smelter details","RMI"),IF(ISERROR($V5),"",OFFSET('Smelter Look-up'!$F$4,$V5-4,0)))</f>
        <v>RMI</v>
      </c>
      <c r="H5" s="183">
        <f ca="1">IF(ISERROR($V5),"",OFFSET('Smelter Look-up'!$G$4,$V5-4,0))</f>
        <v>0</v>
      </c>
      <c r="I5" s="184" t="str">
        <f ca="1">IF(ISERROR($V5),"",OFFSET('Smelter Look-up'!$H$4,$V5-4,0))</f>
        <v>Xiamen</v>
      </c>
      <c r="J5" s="184" t="str">
        <f ca="1">IF(ISERROR($V5),"",OFFSET('Smelter Look-up'!$I$4,$V5-4,0))</f>
        <v>Fujian Sheng</v>
      </c>
      <c r="K5" s="224"/>
      <c r="L5" s="224"/>
      <c r="M5" s="224"/>
      <c r="N5" s="224"/>
      <c r="O5" s="224"/>
      <c r="P5" s="185"/>
      <c r="Q5" s="225"/>
      <c r="R5" s="182" t="str">
        <f ca="1">IF(ISERROR($V5),"",OFFSET('Smelter Look-up'!$C$4,$V5-4,0)&amp;"")</f>
        <v>Xiamen Tungsten (H.C.) Co., Ltd.</v>
      </c>
      <c r="S5" s="181" t="str">
        <f ca="1">IF(B5="","",IF(ISERROR(MATCH($E5,CL,0)),"Unknown",INDIRECT("'C'!$A$"&amp;MATCH($E5,CL,0)+1)))</f>
        <v>CN</v>
      </c>
      <c r="T5" s="181" t="str">
        <f ca="1">IF(B5="","",IF(ISERROR(MATCH($J5,SorP!$B$1:$B$6226,0)),"",INDIRECT("'SorP'!$A$"&amp;MATCH($S5&amp;$J5,SorP!C:C,0))))</f>
        <v>CN-FJ</v>
      </c>
      <c r="U5" s="201"/>
      <c r="V5" s="226">
        <f ca="1">IF(C5="",NA(),IF(OR(C5="Smelter not listed",C5="Smelter not yet identified"),MATCH($B5&amp;$D5,'Smelter Look-up'!$J:$J,0),MATCH($B5&amp;$C5,'Smelter Look-up'!$J:$J,0)))</f>
        <v>635</v>
      </c>
      <c r="X5" s="227">
        <f t="shared" ref="X5" ca="1" si="0">IF(AND(C5="Smelter not listed",OR(LEN(D5)=0,LEN(E5)=0)),1,0)</f>
        <v>0</v>
      </c>
      <c r="AB5" s="228" t="str">
        <f t="shared" ref="AB5" ca="1" si="1">B5&amp;C5</f>
        <v>TungstenXiamen Tungsten (H.C.) Co., Ltd.</v>
      </c>
    </row>
    <row r="6" spans="1:34" s="227" customFormat="1" ht="20.05" customHeight="1">
      <c r="A6" s="262" t="s">
        <v>637</v>
      </c>
      <c r="B6" s="182" t="str">
        <f ca="1">IF(LEN(A6)=0,"",INDEX('Smelter Look-up'!$A:$A,MATCH($A6,'Smelter Look-up'!$E:$E,0)))</f>
        <v>Gold</v>
      </c>
      <c r="C6" s="186" t="str">
        <f ca="1">IF(LEN(A6)=0,"",INDEX('Smelter Look-up'!$C:$C,MATCH($A6,'Smelter Look-up'!$E:$E,0)))</f>
        <v>Argor-Heraeus S.A.</v>
      </c>
      <c r="D6" s="230"/>
      <c r="E6" s="182" t="str">
        <f ca="1">IF(ISERROR($V6),"",OFFSET('Smelter Look-up'!$D$4,$V6-4,0)&amp;"")</f>
        <v>SWITZERLAND</v>
      </c>
      <c r="F6" s="182" t="s">
        <v>637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4"/>
      <c r="L6" s="224"/>
      <c r="M6" s="224"/>
      <c r="N6" s="224"/>
      <c r="O6" s="224"/>
      <c r="P6" s="185"/>
      <c r="Q6" s="225"/>
      <c r="R6" s="182" t="str">
        <f ca="1">IF(ISERROR($V6),"",OFFSET('Smelter Look-up'!$C$4,$V6-4,0)&amp;"")</f>
        <v>Argor-Heraeus S.A.</v>
      </c>
      <c r="S6" s="181" t="str">
        <f t="shared" ref="S6:S27" ca="1" si="2">IF(B6="","",IF(ISERROR(MATCH($E6,CL,0)),"Unknown",INDIRECT("'C'!$A$"&amp;MATCH($E6,CL,0)+1)))</f>
        <v>CH</v>
      </c>
      <c r="T6" s="181" t="str">
        <f ca="1">IF(B6="","",IF(ISERROR(MATCH($J6,SorP!$B$1:$B$6226,0)),"",INDIRECT("'SorP'!$A$"&amp;MATCH($S6&amp;$J6,SorP!C:C,0))))</f>
        <v>CH-TI</v>
      </c>
      <c r="U6" s="201"/>
      <c r="V6" s="226">
        <f ca="1">IF(C6="",NA(),IF(OR(C6="Smelter not listed",C6="Smelter not yet identified"),MATCH($B6&amp;$D6,'Smelter Look-up'!$J:$J,0),MATCH($B6&amp;$C6,'Smelter Look-up'!$J:$J,0)))</f>
        <v>28</v>
      </c>
      <c r="X6" s="227">
        <f t="shared" ref="X6:X61" ca="1" si="3">IF(AND(C6="Smelter not listed",OR(LEN(D6)=0,LEN(E6)=0)),1,0)</f>
        <v>0</v>
      </c>
      <c r="AB6" s="228" t="str">
        <f t="shared" ref="AB6:AB61" ca="1" si="4">B6&amp;C6</f>
        <v>GoldArgor-Heraeus S.A.</v>
      </c>
    </row>
    <row r="7" spans="1:34" s="227" customFormat="1" ht="20.05" customHeight="1">
      <c r="A7" s="262" t="s">
        <v>688</v>
      </c>
      <c r="B7" s="182" t="str">
        <f ca="1">IF(LEN(A7)=0,"",INDEX('Smelter Look-up'!$A:$A,MATCH($A7,'Smelter Look-up'!$E:$E,0)))</f>
        <v>Gold</v>
      </c>
      <c r="C7" s="186" t="str">
        <f ca="1">IF(LEN(A7)=0,"",INDEX('Smelter Look-up'!$C:$C,MATCH($A7,'Smelter Look-up'!$E:$E,0)))</f>
        <v>Metalor Technologies S.A.</v>
      </c>
      <c r="D7" s="230"/>
      <c r="E7" s="182" t="str">
        <f ca="1">IF(ISERROR($V7),"",OFFSET('Smelter Look-up'!$D$4,$V7-4,0)&amp;"")</f>
        <v>SWITZERLAND</v>
      </c>
      <c r="F7" s="182" t="s">
        <v>688</v>
      </c>
      <c r="G7" s="182" t="str">
        <f ca="1">IF(C7=$X$4,IF(ISERROR($V7),"Enter smelter details","RMI"),IF(ISERROR($V7),"",OFFSET('Smelter Look-up'!$F$4,$V7-4,0)))</f>
        <v>RMI</v>
      </c>
      <c r="H7" s="183">
        <f ca="1">IF(ISERROR($V7),"",OFFSET('Smelter Look-up'!$G$4,$V7-4,0))</f>
        <v>0</v>
      </c>
      <c r="I7" s="184" t="str">
        <f ca="1">IF(ISERROR($V7),"",OFFSET('Smelter Look-up'!$H$4,$V7-4,0))</f>
        <v>Marin</v>
      </c>
      <c r="J7" s="184" t="str">
        <f ca="1">IF(ISERROR($V7),"",OFFSET('Smelter Look-up'!$I$4,$V7-4,0))</f>
        <v>Neuchâtel</v>
      </c>
      <c r="K7" s="224"/>
      <c r="L7" s="224"/>
      <c r="M7" s="224"/>
      <c r="N7" s="224"/>
      <c r="O7" s="224"/>
      <c r="P7" s="185"/>
      <c r="Q7" s="225"/>
      <c r="R7" s="182" t="str">
        <f ca="1">IF(ISERROR($V7),"",OFFSET('Smelter Look-up'!$C$4,$V7-4,0)&amp;"")</f>
        <v>Metalor Technologies S.A.</v>
      </c>
      <c r="S7" s="181" t="str">
        <f t="shared" ca="1" si="2"/>
        <v>CH</v>
      </c>
      <c r="T7" s="181" t="str">
        <f ca="1">IF(B7="","",IF(ISERROR(MATCH($J7,SorP!$B$1:$B$6226,0)),"",INDIRECT("'SorP'!$A$"&amp;MATCH($S7&amp;$J7,SorP!C:C,0))))</f>
        <v>CH-NE</v>
      </c>
      <c r="U7" s="201"/>
      <c r="V7" s="226">
        <f ca="1">IF(C7="",NA(),IF(OR(C7="Smelter not listed",C7="Smelter not yet identified"),MATCH($B7&amp;$D7,'Smelter Look-up'!$J:$J,0),MATCH($B7&amp;$C7,'Smelter Look-up'!$J:$J,0)))</f>
        <v>181</v>
      </c>
      <c r="X7" s="227">
        <f t="shared" ca="1" si="3"/>
        <v>0</v>
      </c>
      <c r="AB7" s="228" t="str">
        <f t="shared" ca="1" si="4"/>
        <v>GoldMetalor Technologies S.A.</v>
      </c>
    </row>
    <row r="8" spans="1:34" s="227" customFormat="1" ht="20.05" customHeight="1">
      <c r="A8" s="262" t="s">
        <v>731</v>
      </c>
      <c r="B8" s="182" t="str">
        <f ca="1">IF(LEN(A8)=0,"",INDEX('Smelter Look-up'!$A:$A,MATCH($A8,'Smelter Look-up'!$E:$E,0)))</f>
        <v>Tantalum</v>
      </c>
      <c r="C8" s="186" t="str">
        <f ca="1">IF(LEN(A8)=0,"",INDEX('Smelter Look-up'!$C:$C,MATCH($A8,'Smelter Look-up'!$E:$E,0)))</f>
        <v>JiuJiang JinXin Nonferrous Metals Co., Ltd.</v>
      </c>
      <c r="D8" s="230"/>
      <c r="E8" s="182" t="str">
        <f ca="1">IF(ISERROR($V8),"",OFFSET('Smelter Look-up'!$D$4,$V8-4,0)&amp;"")</f>
        <v>CHINA</v>
      </c>
      <c r="F8" s="182" t="s">
        <v>731</v>
      </c>
      <c r="G8" s="182" t="str">
        <f ca="1">IF(C8=$X$4,IF(ISERROR($V8),"Enter smelter details","RMI"),IF(ISERROR($V8),"",OFFSET('Smelter Look-up'!$F$4,$V8-4,0)))</f>
        <v>RMI</v>
      </c>
      <c r="H8" s="183">
        <f ca="1">IF(ISERROR($V8),"",OFFSET('Smelter Look-up'!$G$4,$V8-4,0))</f>
        <v>0</v>
      </c>
      <c r="I8" s="184" t="str">
        <f ca="1">IF(ISERROR($V8),"",OFFSET('Smelter Look-up'!$H$4,$V8-4,0))</f>
        <v>Jiujiang</v>
      </c>
      <c r="J8" s="184" t="str">
        <f ca="1">IF(ISERROR($V8),"",OFFSET('Smelter Look-up'!$I$4,$V8-4,0))</f>
        <v>Jiangxi Sheng</v>
      </c>
      <c r="K8" s="224"/>
      <c r="L8" s="224"/>
      <c r="M8" s="224"/>
      <c r="N8" s="224"/>
      <c r="O8" s="224"/>
      <c r="P8" s="185"/>
      <c r="Q8" s="225"/>
      <c r="R8" s="182" t="str">
        <f ca="1">IF(ISERROR($V8),"",OFFSET('Smelter Look-up'!$C$4,$V8-4,0)&amp;"")</f>
        <v>JiuJiang JinXin Nonferrous Metals Co., Ltd.</v>
      </c>
      <c r="S8" s="181" t="str">
        <f t="shared" ca="1" si="2"/>
        <v>CN</v>
      </c>
      <c r="T8" s="181" t="str">
        <f ca="1">IF(B8="","",IF(ISERROR(MATCH($J8,SorP!$B$1:$B$6226,0)),"",INDIRECT("'SorP'!$A$"&amp;MATCH($S8&amp;$J8,SorP!C:C,0))))</f>
        <v>CN-JX</v>
      </c>
      <c r="U8" s="201"/>
      <c r="V8" s="226">
        <f ca="1">IF(C8="",NA(),IF(OR(C8="Smelter not listed",C8="Smelter not yet identified"),MATCH($B8&amp;$D8,'Smelter Look-up'!$J:$J,0),MATCH($B8&amp;$C8,'Smelter Look-up'!$J:$J,0)))</f>
        <v>353</v>
      </c>
      <c r="X8" s="227">
        <f t="shared" ca="1" si="3"/>
        <v>0</v>
      </c>
      <c r="AB8" s="228" t="str">
        <f t="shared" ca="1" si="4"/>
        <v>TantalumJiuJiang JinXin Nonferrous Metals Co., Ltd.</v>
      </c>
    </row>
    <row r="9" spans="1:34" s="227" customFormat="1" ht="20.05" customHeight="1">
      <c r="A9" s="262" t="s">
        <v>1772</v>
      </c>
      <c r="B9" s="182" t="str">
        <f ca="1">IF(LEN(A9)=0,"",INDEX('Smelter Look-up'!$A:$A,MATCH($A9,'Smelter Look-up'!$E:$E,0)))</f>
        <v>Tin</v>
      </c>
      <c r="C9" s="186" t="str">
        <f ca="1">IF(LEN(A9)=0,"",INDEX('Smelter Look-up'!$C:$C,MATCH($A9,'Smelter Look-up'!$E:$E,0)))</f>
        <v>Aurubis Beerse</v>
      </c>
      <c r="D9" s="230"/>
      <c r="E9" s="182" t="str">
        <f ca="1">IF(ISERROR($V9),"",OFFSET('Smelter Look-up'!$D$4,$V9-4,0)&amp;"")</f>
        <v>BELGIUM</v>
      </c>
      <c r="F9" s="182" t="s">
        <v>1772</v>
      </c>
      <c r="G9" s="182" t="str">
        <f ca="1">IF(C9=$X$4,IF(ISERROR($V9),"Enter smelter details","RMI"),IF(ISERROR($V9),"",OFFSET('Smelter Look-up'!$F$4,$V9-4,0)))</f>
        <v>RMI</v>
      </c>
      <c r="H9" s="183">
        <f ca="1">IF(ISERROR($V9),"",OFFSET('Smelter Look-up'!$G$4,$V9-4,0))</f>
        <v>0</v>
      </c>
      <c r="I9" s="184" t="str">
        <f ca="1">IF(ISERROR($V9),"",OFFSET('Smelter Look-up'!$H$4,$V9-4,0))</f>
        <v>Beerse</v>
      </c>
      <c r="J9" s="184" t="str">
        <f ca="1">IF(ISERROR($V9),"",OFFSET('Smelter Look-up'!$I$4,$V9-4,0))</f>
        <v>Antwerpen</v>
      </c>
      <c r="K9" s="224"/>
      <c r="L9" s="224"/>
      <c r="M9" s="224"/>
      <c r="N9" s="224"/>
      <c r="O9" s="224"/>
      <c r="P9" s="185"/>
      <c r="Q9" s="225"/>
      <c r="R9" s="182" t="str">
        <f ca="1">IF(ISERROR($V9),"",OFFSET('Smelter Look-up'!$C$4,$V9-4,0)&amp;"")</f>
        <v>Aurubis Beerse</v>
      </c>
      <c r="S9" s="181" t="str">
        <f t="shared" ca="1" si="2"/>
        <v>BE</v>
      </c>
      <c r="T9" s="181" t="str">
        <f ca="1">IF(B9="","",IF(ISERROR(MATCH($J9,SorP!$B$1:$B$6226,0)),"",INDIRECT("'SorP'!$A$"&amp;MATCH($S9&amp;$J9,SorP!C:C,0))))</f>
        <v>BE-VAN</v>
      </c>
      <c r="U9" s="201"/>
      <c r="V9" s="226">
        <f ca="1">IF(C9="",NA(),IF(OR(C9="Smelter not listed",C9="Smelter not yet identified"),MATCH($B9&amp;$D9,'Smelter Look-up'!$J:$J,0),MATCH($B9&amp;$C9,'Smelter Look-up'!$J:$J,0)))</f>
        <v>404</v>
      </c>
      <c r="X9" s="227">
        <f t="shared" ca="1" si="3"/>
        <v>0</v>
      </c>
      <c r="AB9" s="228" t="str">
        <f t="shared" ca="1" si="4"/>
        <v>TinAurubis Beerse</v>
      </c>
    </row>
    <row r="10" spans="1:34" s="227" customFormat="1" ht="20.05" customHeight="1">
      <c r="A10" s="262" t="s">
        <v>775</v>
      </c>
      <c r="B10" s="182" t="str">
        <f ca="1">IF(LEN(A10)=0,"",INDEX('Smelter Look-up'!$A:$A,MATCH($A10,'Smelter Look-up'!$E:$E,0)))</f>
        <v>Tungsten</v>
      </c>
      <c r="C10" s="186" t="str">
        <f ca="1">IF(LEN(A10)=0,"",INDEX('Smelter Look-up'!$C:$C,MATCH($A10,'Smelter Look-up'!$E:$E,0)))</f>
        <v>Wolfram Bergbau und Hutten AG</v>
      </c>
      <c r="D10" s="230"/>
      <c r="E10" s="182" t="str">
        <f ca="1">IF(ISERROR($V10),"",OFFSET('Smelter Look-up'!$D$4,$V10-4,0)&amp;"")</f>
        <v>AUSTRIA</v>
      </c>
      <c r="F10" s="182" t="s">
        <v>775</v>
      </c>
      <c r="G10" s="182" t="str">
        <f ca="1">IF(C10=$X$4,IF(ISERROR($V10),"Enter smelter details","RMI"),IF(ISERROR($V10),"",OFFSET('Smelter Look-up'!$F$4,$V10-4,0)))</f>
        <v>RMI</v>
      </c>
      <c r="H10" s="183">
        <f ca="1">IF(ISERROR($V10),"",OFFSET('Smelter Look-up'!$G$4,$V10-4,0))</f>
        <v>0</v>
      </c>
      <c r="I10" s="184" t="str">
        <f ca="1">IF(ISERROR($V10),"",OFFSET('Smelter Look-up'!$H$4,$V10-4,0))</f>
        <v>St. Martin i-S</v>
      </c>
      <c r="J10" s="184" t="str">
        <f ca="1">IF(ISERROR($V10),"",OFFSET('Smelter Look-up'!$I$4,$V10-4,0))</f>
        <v>Steiermark</v>
      </c>
      <c r="K10" s="224"/>
      <c r="L10" s="224"/>
      <c r="M10" s="224"/>
      <c r="N10" s="224"/>
      <c r="O10" s="224"/>
      <c r="P10" s="185"/>
      <c r="Q10" s="225"/>
      <c r="R10" s="182" t="str">
        <f ca="1">IF(ISERROR($V10),"",OFFSET('Smelter Look-up'!$C$4,$V10-4,0)&amp;"")</f>
        <v>Wolfram Bergbau und Hutten AG</v>
      </c>
      <c r="S10" s="181" t="str">
        <f t="shared" ca="1" si="2"/>
        <v>AT</v>
      </c>
      <c r="T10" s="181" t="str">
        <f ca="1">IF(B10="","",IF(ISERROR(MATCH($J10,SorP!$B$1:$B$6226,0)),"",INDIRECT("'SorP'!$A$"&amp;MATCH($S10&amp;$J10,SorP!C:C,0))))</f>
        <v>AT-6</v>
      </c>
      <c r="U10" s="201"/>
      <c r="V10" s="226">
        <f ca="1">IF(C10="",NA(),IF(OR(C10="Smelter not listed",C10="Smelter not yet identified"),MATCH($B10&amp;$D10,'Smelter Look-up'!$J:$J,0),MATCH($B10&amp;$C10,'Smelter Look-up'!$J:$J,0)))</f>
        <v>632</v>
      </c>
      <c r="X10" s="227">
        <f t="shared" ca="1" si="3"/>
        <v>0</v>
      </c>
      <c r="AB10" s="228" t="str">
        <f t="shared" ca="1" si="4"/>
        <v>TungstenWolfram Bergbau und Hutten AG</v>
      </c>
    </row>
    <row r="11" spans="1:34" s="227" customFormat="1" ht="20.05" customHeight="1">
      <c r="A11" s="262" t="s">
        <v>661</v>
      </c>
      <c r="B11" s="182" t="str">
        <f ca="1">IF(LEN(A11)=0,"",INDEX('Smelter Look-up'!$A:$A,MATCH($A11,'Smelter Look-up'!$E:$E,0)))</f>
        <v>Gold</v>
      </c>
      <c r="C11" s="186" t="str">
        <f ca="1">IF(LEN(A11)=0,"",INDEX('Smelter Look-up'!$C:$C,MATCH($A11,'Smelter Look-up'!$E:$E,0)))</f>
        <v>Heraeus Germany GmbH Co. KG</v>
      </c>
      <c r="D11" s="230"/>
      <c r="E11" s="182" t="str">
        <f ca="1">IF(ISERROR($V11),"",OFFSET('Smelter Look-up'!$D$4,$V11-4,0)&amp;"")</f>
        <v>GERMANY</v>
      </c>
      <c r="F11" s="182" t="s">
        <v>661</v>
      </c>
      <c r="G11" s="182" t="str">
        <f ca="1">IF(C11=$X$4,IF(ISERROR($V11),"Enter smelter details","RMI"),IF(ISERROR($V11),"",OFFSET('Smelter Look-up'!$F$4,$V11-4,0)))</f>
        <v>RMI</v>
      </c>
      <c r="H11" s="183">
        <f ca="1">IF(ISERROR($V11),"",OFFSET('Smelter Look-up'!$G$4,$V11-4,0))</f>
        <v>0</v>
      </c>
      <c r="I11" s="184" t="str">
        <f ca="1">IF(ISERROR($V11),"",OFFSET('Smelter Look-up'!$H$4,$V11-4,0))</f>
        <v>Hanau</v>
      </c>
      <c r="J11" s="184" t="str">
        <f ca="1">IF(ISERROR($V11),"",OFFSET('Smelter Look-up'!$I$4,$V11-4,0))</f>
        <v>Hessen</v>
      </c>
      <c r="K11" s="224"/>
      <c r="L11" s="224"/>
      <c r="M11" s="224"/>
      <c r="N11" s="224"/>
      <c r="O11" s="224"/>
      <c r="P11" s="185"/>
      <c r="Q11" s="225"/>
      <c r="R11" s="182" t="str">
        <f ca="1">IF(ISERROR($V11),"",OFFSET('Smelter Look-up'!$C$4,$V11-4,0)&amp;"")</f>
        <v>Heraeus Germany GmbH Co. KG</v>
      </c>
      <c r="S11" s="181" t="str">
        <f t="shared" ca="1" si="2"/>
        <v>DE</v>
      </c>
      <c r="T11" s="181" t="str">
        <f ca="1">IF(B11="","",IF(ISERROR(MATCH($J11,SorP!$B$1:$B$6226,0)),"",INDIRECT("'SorP'!$A$"&amp;MATCH($S11&amp;$J11,SorP!C:C,0))))</f>
        <v>DE-HE</v>
      </c>
      <c r="U11" s="201"/>
      <c r="V11" s="226">
        <f ca="1">IF(C11="",NA(),IF(OR(C11="Smelter not listed",C11="Smelter not yet identified"),MATCH($B11&amp;$D11,'Smelter Look-up'!$J:$J,0),MATCH($B11&amp;$C11,'Smelter Look-up'!$J:$J,0)))</f>
        <v>108</v>
      </c>
      <c r="X11" s="227">
        <f t="shared" ca="1" si="3"/>
        <v>0</v>
      </c>
      <c r="AB11" s="228" t="str">
        <f t="shared" ca="1" si="4"/>
        <v>GoldHeraeus Germany GmbH Co. KG</v>
      </c>
    </row>
    <row r="12" spans="1:34" s="227" customFormat="1" ht="20.05" customHeight="1">
      <c r="A12" s="262" t="s">
        <v>660</v>
      </c>
      <c r="B12" s="182" t="str">
        <f ca="1">IF(LEN(A12)=0,"",INDEX('Smelter Look-up'!$A:$A,MATCH($A12,'Smelter Look-up'!$E:$E,0)))</f>
        <v>Gold</v>
      </c>
      <c r="C12" s="186" t="str">
        <f ca="1">IF(LEN(A12)=0,"",INDEX('Smelter Look-up'!$C:$C,MATCH($A12,'Smelter Look-up'!$E:$E,0)))</f>
        <v>Heraeus Metals Hong Kong Ltd.</v>
      </c>
      <c r="D12" s="230"/>
      <c r="E12" s="182" t="str">
        <f ca="1">IF(ISERROR($V12),"",OFFSET('Smelter Look-up'!$D$4,$V12-4,0)&amp;"")</f>
        <v>CHINA</v>
      </c>
      <c r="F12" s="182" t="s">
        <v>660</v>
      </c>
      <c r="G12" s="182" t="str">
        <f ca="1">IF(C12=$X$4,IF(ISERROR($V12),"Enter smelter details","RMI"),IF(ISERROR($V12),"",OFFSET('Smelter Look-up'!$F$4,$V12-4,0)))</f>
        <v>RMI</v>
      </c>
      <c r="H12" s="183">
        <f ca="1">IF(ISERROR($V12),"",OFFSET('Smelter Look-up'!$G$4,$V12-4,0))</f>
        <v>0</v>
      </c>
      <c r="I12" s="184" t="str">
        <f ca="1">IF(ISERROR($V12),"",OFFSET('Smelter Look-up'!$H$4,$V12-4,0))</f>
        <v>Fanling</v>
      </c>
      <c r="J12" s="184" t="str">
        <f ca="1">IF(ISERROR($V12),"",OFFSET('Smelter Look-up'!$I$4,$V12-4,0))</f>
        <v>Hong Kong SAR</v>
      </c>
      <c r="K12" s="224"/>
      <c r="L12" s="224"/>
      <c r="M12" s="224"/>
      <c r="N12" s="224"/>
      <c r="O12" s="224"/>
      <c r="P12" s="185"/>
      <c r="Q12" s="225"/>
      <c r="R12" s="182" t="str">
        <f ca="1">IF(ISERROR($V12),"",OFFSET('Smelter Look-up'!$C$4,$V12-4,0)&amp;"")</f>
        <v>Heraeus Metals Hong Kong Ltd.</v>
      </c>
      <c r="S12" s="181" t="str">
        <f t="shared" ca="1" si="2"/>
        <v>CN</v>
      </c>
      <c r="T12" s="181" t="str">
        <f ca="1">IF(B12="","",IF(ISERROR(MATCH($J12,SorP!$B$1:$B$6226,0)),"",INDIRECT("'SorP'!$A$"&amp;MATCH($S12&amp;$J12,SorP!C:C,0))))</f>
        <v>CN-HK</v>
      </c>
      <c r="U12" s="201"/>
      <c r="V12" s="226">
        <f ca="1">IF(C12="",NA(),IF(OR(C12="Smelter not listed",C12="Smelter not yet identified"),MATCH($B12&amp;$D12,'Smelter Look-up'!$J:$J,0),MATCH($B12&amp;$C12,'Smelter Look-up'!$J:$J,0)))</f>
        <v>110</v>
      </c>
      <c r="X12" s="227">
        <f t="shared" ca="1" si="3"/>
        <v>0</v>
      </c>
      <c r="AB12" s="228" t="str">
        <f t="shared" ca="1" si="4"/>
        <v>GoldHeraeus Metals Hong Kong Ltd.</v>
      </c>
    </row>
    <row r="13" spans="1:34" s="227" customFormat="1" ht="20.05" customHeight="1">
      <c r="A13" s="262" t="s">
        <v>738</v>
      </c>
      <c r="B13" s="182" t="str">
        <f ca="1">IF(LEN(A13)=0,"",INDEX('Smelter Look-up'!$A:$A,MATCH($A13,'Smelter Look-up'!$E:$E,0)))</f>
        <v>Tantalum</v>
      </c>
      <c r="C13" s="186" t="str">
        <f ca="1">IF(LEN(A13)=0,"",INDEX('Smelter Look-up'!$C:$C,MATCH($A13,'Smelter Look-up'!$E:$E,0)))</f>
        <v>Ningxia Orient Tantalum Industry Co., Ltd.</v>
      </c>
      <c r="D13" s="230"/>
      <c r="E13" s="182" t="str">
        <f ca="1">IF(ISERROR($V13),"",OFFSET('Smelter Look-up'!$D$4,$V13-4,0)&amp;"")</f>
        <v>CHINA</v>
      </c>
      <c r="F13" s="182" t="s">
        <v>738</v>
      </c>
      <c r="G13" s="182" t="str">
        <f ca="1">IF(C13=$X$4,IF(ISERROR($V13),"Enter smelter details","RMI"),IF(ISERROR($V13),"",OFFSET('Smelter Look-up'!$F$4,$V13-4,0)))</f>
        <v>RMI</v>
      </c>
      <c r="H13" s="183">
        <f ca="1">IF(ISERROR($V13),"",OFFSET('Smelter Look-up'!$G$4,$V13-4,0))</f>
        <v>0</v>
      </c>
      <c r="I13" s="184" t="str">
        <f ca="1">IF(ISERROR($V13),"",OFFSET('Smelter Look-up'!$H$4,$V13-4,0))</f>
        <v>Shizuishan City</v>
      </c>
      <c r="J13" s="184" t="str">
        <f ca="1">IF(ISERROR($V13),"",OFFSET('Smelter Look-up'!$I$4,$V13-4,0))</f>
        <v>Ningxia Huizi Zizhiqu</v>
      </c>
      <c r="K13" s="224"/>
      <c r="L13" s="224"/>
      <c r="M13" s="224"/>
      <c r="N13" s="224"/>
      <c r="O13" s="224"/>
      <c r="P13" s="185"/>
      <c r="Q13" s="225"/>
      <c r="R13" s="182" t="str">
        <f ca="1">IF(ISERROR($V13),"",OFFSET('Smelter Look-up'!$C$4,$V13-4,0)&amp;"")</f>
        <v>Ningxia Orient Tantalum Industry Co., Ltd.</v>
      </c>
      <c r="S13" s="181" t="str">
        <f t="shared" ca="1" si="2"/>
        <v>CN</v>
      </c>
      <c r="T13" s="181" t="str">
        <f ca="1">IF(B13="","",IF(ISERROR(MATCH($J13,SorP!$B$1:$B$6226,0)),"",INDIRECT("'SorP'!$A$"&amp;MATCH($S13&amp;$J13,SorP!C:C,0))))</f>
        <v>CN-NX</v>
      </c>
      <c r="U13" s="201"/>
      <c r="V13" s="226">
        <f ca="1">IF(C13="",NA(),IF(OR(C13="Smelter not listed",C13="Smelter not yet identified"),MATCH($B13&amp;$D13,'Smelter Look-up'!$J:$J,0),MATCH($B13&amp;$C13,'Smelter Look-up'!$J:$J,0)))</f>
        <v>370</v>
      </c>
      <c r="X13" s="227">
        <f t="shared" ca="1" si="3"/>
        <v>0</v>
      </c>
      <c r="AB13" s="228" t="str">
        <f t="shared" ca="1" si="4"/>
        <v>TantalumNingxia Orient Tantalum Industry Co., Ltd.</v>
      </c>
    </row>
    <row r="14" spans="1:34" s="227" customFormat="1" ht="20.05" customHeight="1">
      <c r="A14" s="262" t="s">
        <v>15831</v>
      </c>
      <c r="B14" s="182" t="s">
        <v>1101</v>
      </c>
      <c r="C14" s="186" t="s">
        <v>2166</v>
      </c>
      <c r="D14" s="230"/>
      <c r="E14" s="182" t="s">
        <v>1069</v>
      </c>
      <c r="F14" s="182" t="s">
        <v>15831</v>
      </c>
      <c r="G14" s="182" t="s">
        <v>13177</v>
      </c>
      <c r="H14" s="183">
        <v>0</v>
      </c>
      <c r="I14" s="184" t="s">
        <v>2089</v>
      </c>
      <c r="J14" s="184" t="s">
        <v>13535</v>
      </c>
      <c r="K14" s="224"/>
      <c r="L14" s="224"/>
      <c r="M14" s="224"/>
      <c r="N14" s="224"/>
      <c r="O14" s="224"/>
      <c r="P14" s="185"/>
      <c r="Q14" s="225"/>
      <c r="R14" s="182" t="s">
        <v>2166</v>
      </c>
      <c r="S14" s="181" t="str">
        <f t="shared" ref="S14" ca="1" si="5">IF(B14="","",IF(ISERROR(MATCH($E14,CL,0)),"Unknown",INDIRECT("'C'!$A$"&amp;MATCH($E14,CL,0)+1)))</f>
        <v>CN</v>
      </c>
      <c r="T14" s="181" t="str">
        <f ca="1">IF(B14="","",IF(ISERROR(MATCH($J14,[1]SorP!$B$1:$B$6226,0)),"",INDIRECT("'SorP'!$A$"&amp;MATCH($S14&amp;$J14,[1]SorP!C:C,0))))</f>
        <v>CN-HN</v>
      </c>
      <c r="U14" s="201"/>
      <c r="V14" s="226">
        <f>IF(C14="",NA(),IF(OR(C14="Smelter not listed",C14="Smelter not yet identified"),MATCH($B14&amp;$D14,'[1]Smelter Look-up'!$J:$J,0),MATCH($B14&amp;$C14,'[1]Smelter Look-up'!$J:$J,0)))</f>
        <v>613</v>
      </c>
      <c r="X14" s="227">
        <f t="shared" si="3"/>
        <v>0</v>
      </c>
      <c r="AB14" s="228" t="str">
        <f t="shared" si="4"/>
        <v>TungstenHunan Chenzhou Mining Co., Ltd.</v>
      </c>
    </row>
    <row r="15" spans="1:34" s="227" customFormat="1" ht="20.05" customHeight="1">
      <c r="A15" s="262" t="s">
        <v>686</v>
      </c>
      <c r="B15" s="182" t="s">
        <v>1098</v>
      </c>
      <c r="C15" s="186" t="s">
        <v>2105</v>
      </c>
      <c r="D15" s="230"/>
      <c r="E15" s="182" t="s">
        <v>1069</v>
      </c>
      <c r="F15" s="182" t="s">
        <v>686</v>
      </c>
      <c r="G15" s="182" t="s">
        <v>13177</v>
      </c>
      <c r="H15" s="183">
        <v>0</v>
      </c>
      <c r="I15" s="184" t="s">
        <v>1587</v>
      </c>
      <c r="J15" s="184" t="s">
        <v>15604</v>
      </c>
      <c r="K15" s="224"/>
      <c r="L15" s="224"/>
      <c r="M15" s="224"/>
      <c r="N15" s="224"/>
      <c r="O15" s="224"/>
      <c r="P15" s="185"/>
      <c r="Q15" s="225"/>
      <c r="R15" s="182" t="s">
        <v>2105</v>
      </c>
      <c r="S15" s="181" t="str">
        <f t="shared" ref="S15" ca="1" si="6">IF(B15="","",IF(ISERROR(MATCH($E15,CL,0)),"Unknown",INDIRECT("'C'!$A$"&amp;MATCH($E15,CL,0)+1)))</f>
        <v>CN</v>
      </c>
      <c r="T15" s="181" t="str">
        <f ca="1">IF(B15="","",IF(ISERROR(MATCH($J15,[1]SorP!$B$1:$B$6226,0)),"",INDIRECT("'SorP'!$A$"&amp;MATCH($S15&amp;$J15,[1]SorP!C:C,0))))</f>
        <v>CN-HK</v>
      </c>
      <c r="U15" s="201"/>
      <c r="V15" s="226">
        <f>IF(C15="",NA(),IF(OR(C15="Smelter not listed",C15="Smelter not yet identified"),MATCH($B15&amp;$D15,'[1]Smelter Look-up'!$J:$J,0),MATCH($B15&amp;$C15,'[1]Smelter Look-up'!$J:$J,0)))</f>
        <v>183</v>
      </c>
      <c r="X15" s="227">
        <f t="shared" si="3"/>
        <v>0</v>
      </c>
      <c r="AB15" s="228" t="str">
        <f t="shared" si="4"/>
        <v>GoldMetalor Technologies (Hong Kong) Ltd.</v>
      </c>
    </row>
    <row r="16" spans="1:34" s="227" customFormat="1" ht="20.05" customHeight="1">
      <c r="A16" s="262" t="s">
        <v>687</v>
      </c>
      <c r="B16" s="182" t="s">
        <v>1098</v>
      </c>
      <c r="C16" s="186" t="s">
        <v>2106</v>
      </c>
      <c r="D16" s="230"/>
      <c r="E16" s="182" t="s">
        <v>857</v>
      </c>
      <c r="F16" s="182" t="s">
        <v>687</v>
      </c>
      <c r="G16" s="182" t="s">
        <v>13177</v>
      </c>
      <c r="H16" s="183">
        <v>0</v>
      </c>
      <c r="I16" s="184" t="s">
        <v>12670</v>
      </c>
      <c r="J16" s="184" t="s">
        <v>10242</v>
      </c>
      <c r="K16" s="224"/>
      <c r="L16" s="224"/>
      <c r="M16" s="224"/>
      <c r="N16" s="224"/>
      <c r="O16" s="224"/>
      <c r="P16" s="185"/>
      <c r="Q16" s="225"/>
      <c r="R16" s="182" t="s">
        <v>2106</v>
      </c>
      <c r="S16" s="181" t="str">
        <f t="shared" ref="S16:S18" ca="1" si="7">IF(B16="","",IF(ISERROR(MATCH($E16,CL,0)),"Unknown",INDIRECT("'C'!$A$"&amp;MATCH($E16,CL,0)+1)))</f>
        <v>SG</v>
      </c>
      <c r="T16" s="181" t="str">
        <f ca="1">IF(B16="","",IF(ISERROR(MATCH($J16,[1]SorP!$B$1:$B$6226,0)),"",INDIRECT("'SorP'!$A$"&amp;MATCH($S16&amp;$J16,[1]SorP!C:C,0))))</f>
        <v>SG-05</v>
      </c>
      <c r="U16" s="201"/>
      <c r="V16" s="226">
        <f>IF(C16="",NA(),IF(OR(C16="Smelter not listed",C16="Smelter not yet identified"),MATCH($B16&amp;$D16,'[1]Smelter Look-up'!$J:$J,0),MATCH($B16&amp;$C16,'[1]Smelter Look-up'!$J:$J,0)))</f>
        <v>184</v>
      </c>
      <c r="X16" s="227">
        <f t="shared" si="3"/>
        <v>0</v>
      </c>
      <c r="AB16" s="228" t="str">
        <f t="shared" si="4"/>
        <v>GoldMetalor Technologies (Singapore) Pte., Ltd.</v>
      </c>
    </row>
    <row r="17" spans="1:28" s="227" customFormat="1" ht="20.05" customHeight="1">
      <c r="A17" s="262" t="s">
        <v>1586</v>
      </c>
      <c r="B17" s="182" t="s">
        <v>1098</v>
      </c>
      <c r="C17" s="186" t="s">
        <v>1585</v>
      </c>
      <c r="D17" s="230"/>
      <c r="E17" s="182" t="s">
        <v>1069</v>
      </c>
      <c r="F17" s="182" t="s">
        <v>1586</v>
      </c>
      <c r="G17" s="182" t="s">
        <v>13177</v>
      </c>
      <c r="H17" s="183">
        <v>0</v>
      </c>
      <c r="I17" s="184" t="s">
        <v>2464</v>
      </c>
      <c r="J17" s="184" t="s">
        <v>13544</v>
      </c>
      <c r="K17" s="224"/>
      <c r="L17" s="224"/>
      <c r="M17" s="224"/>
      <c r="N17" s="224"/>
      <c r="O17" s="224"/>
      <c r="P17" s="185"/>
      <c r="Q17" s="225"/>
      <c r="R17" s="182" t="s">
        <v>1585</v>
      </c>
      <c r="S17" s="181" t="str">
        <f t="shared" ca="1" si="7"/>
        <v>CN</v>
      </c>
      <c r="T17" s="181" t="str">
        <f ca="1">IF(B17="","",IF(ISERROR(MATCH($J17,[1]SorP!$B$1:$B$6226,0)),"",INDIRECT("'SorP'!$A$"&amp;MATCH($S17&amp;$J17,[1]SorP!C:C,0))))</f>
        <v>CN-JS</v>
      </c>
      <c r="U17" s="201"/>
      <c r="V17" s="226">
        <f>IF(C17="",NA(),IF(OR(C17="Smelter not listed",C17="Smelter not yet identified"),MATCH($B17&amp;$D17,'[1]Smelter Look-up'!$J:$J,0),MATCH($B17&amp;$C17,'[1]Smelter Look-up'!$J:$J,0)))</f>
        <v>185</v>
      </c>
      <c r="X17" s="227">
        <f t="shared" si="3"/>
        <v>0</v>
      </c>
      <c r="AB17" s="228" t="str">
        <f t="shared" si="4"/>
        <v>GoldMetalor Technologies (Suzhou) Ltd.</v>
      </c>
    </row>
    <row r="18" spans="1:28" s="227" customFormat="1" ht="20.05" customHeight="1">
      <c r="A18" s="181" t="s">
        <v>689</v>
      </c>
      <c r="B18" s="182" t="s">
        <v>1098</v>
      </c>
      <c r="C18" s="186" t="s">
        <v>1195</v>
      </c>
      <c r="D18" s="230"/>
      <c r="E18" s="182" t="s">
        <v>2384</v>
      </c>
      <c r="F18" s="182" t="s">
        <v>689</v>
      </c>
      <c r="G18" s="182" t="s">
        <v>13177</v>
      </c>
      <c r="H18" s="183">
        <v>0</v>
      </c>
      <c r="I18" s="184" t="s">
        <v>1590</v>
      </c>
      <c r="J18" s="184" t="s">
        <v>1591</v>
      </c>
      <c r="K18" s="224"/>
      <c r="L18" s="224"/>
      <c r="M18" s="224"/>
      <c r="N18" s="224"/>
      <c r="O18" s="224"/>
      <c r="P18" s="185"/>
      <c r="Q18" s="225"/>
      <c r="R18" s="182" t="s">
        <v>1195</v>
      </c>
      <c r="S18" s="181" t="str">
        <f t="shared" ca="1" si="7"/>
        <v>US</v>
      </c>
      <c r="T18" s="181" t="str">
        <f ca="1">IF(B18="","",IF(ISERROR(MATCH($J18,[1]SorP!$B$1:$B$6226,0)),"",INDIRECT("'SorP'!$A$"&amp;MATCH($S18&amp;$J18,[1]SorP!C:C,0))))</f>
        <v>US-MA</v>
      </c>
      <c r="U18" s="201"/>
      <c r="V18" s="226">
        <f>IF(C18="",NA(),IF(OR(C18="Smelter not listed",C18="Smelter not yet identified"),MATCH($B18&amp;$D18,'[1]Smelter Look-up'!$J:$J,0),MATCH($B18&amp;$C18,'[1]Smelter Look-up'!$J:$J,0)))</f>
        <v>187</v>
      </c>
      <c r="X18" s="227">
        <f t="shared" si="3"/>
        <v>0</v>
      </c>
      <c r="AB18" s="228" t="str">
        <f t="shared" si="4"/>
        <v>GoldMetalor USA Refining Corporation</v>
      </c>
    </row>
    <row r="19" spans="1:28" s="227" customFormat="1" ht="24.2" customHeight="1">
      <c r="A19" s="181" t="s">
        <v>753</v>
      </c>
      <c r="B19" s="182" t="str">
        <f ca="1">IF(LEN(A19)=0,"",INDEX('Smelter Look-up'!$A:$A,MATCH($A19,'Smelter Look-up'!$E:$E,0)))</f>
        <v>Tin</v>
      </c>
      <c r="C19" s="186" t="str">
        <f ca="1">IF(LEN(A19)=0,"",INDEX('Smelter Look-up'!$C:$C,MATCH($A19,'Smelter Look-up'!$E:$E,0)))</f>
        <v>Mineracao Taboca S.A.</v>
      </c>
      <c r="D19" s="230"/>
      <c r="E19" s="182" t="str">
        <f ca="1">IF(ISERROR($V19),"",OFFSET('Smelter Look-up'!$D$4,$V19-4,0)&amp;"")</f>
        <v>BRAZIL</v>
      </c>
      <c r="F19" s="182" t="s">
        <v>753</v>
      </c>
      <c r="G19" s="182" t="str">
        <f ca="1">IF(C19=$X$4,IF(ISERROR($V19),"Enter smelter details","RMI"),IF(ISERROR($V19),"",OFFSET('Smelter Look-up'!$F$4,$V19-4,0)))</f>
        <v>RMI</v>
      </c>
      <c r="H19" s="183">
        <f ca="1">IF(ISERROR($V19),"",OFFSET('Smelter Look-up'!$G$4,$V19-4,0))</f>
        <v>0</v>
      </c>
      <c r="I19" s="184" t="str">
        <f ca="1">IF(ISERROR($V19),"",OFFSET('Smelter Look-up'!$H$4,$V19-4,0))</f>
        <v>Pirapora de Bom Jesus</v>
      </c>
      <c r="J19" s="184" t="str">
        <f ca="1">IF(ISERROR($V19),"",OFFSET('Smelter Look-up'!$I$4,$V19-4,0))</f>
        <v>São Paulo</v>
      </c>
      <c r="K19" s="224"/>
      <c r="L19" s="224"/>
      <c r="M19" s="224"/>
      <c r="N19" s="224"/>
      <c r="O19" s="224"/>
      <c r="P19" s="185"/>
      <c r="Q19" s="225"/>
      <c r="R19" s="182" t="str">
        <f ca="1">IF(ISERROR($V19),"",OFFSET('Smelter Look-up'!$C$4,$V19-4,0)&amp;"")</f>
        <v>Mineracao Taboca S.A.</v>
      </c>
      <c r="S19" s="181" t="str">
        <f t="shared" ca="1" si="2"/>
        <v>BR</v>
      </c>
      <c r="T19" s="181" t="str">
        <f ca="1">IF(B19="","",IF(ISERROR(MATCH($J19,SorP!$B$1:$B$6226,0)),"",INDIRECT("'SorP'!$A$"&amp;MATCH($S19&amp;$J19,SorP!C:C,0))))</f>
        <v>BR-SP</v>
      </c>
      <c r="U19" s="201"/>
      <c r="V19" s="226">
        <f ca="1">IF(C19="",NA(),IF(OR(C19="Smelter not listed",C19="Smelter not yet identified"),MATCH($B19&amp;$D19,'Smelter Look-up'!$J:$J,0),MATCH($B19&amp;$C19,'Smelter Look-up'!$J:$J,0)))</f>
        <v>476</v>
      </c>
      <c r="X19" s="227">
        <f t="shared" ca="1" si="3"/>
        <v>0</v>
      </c>
      <c r="AB19" s="228" t="str">
        <f t="shared" ca="1" si="4"/>
        <v>TinMineracao Taboca S.A.</v>
      </c>
    </row>
    <row r="20" spans="1:28" s="227" customFormat="1" ht="72.599999999999994">
      <c r="A20" s="181" t="s">
        <v>771</v>
      </c>
      <c r="B20" s="182" t="str">
        <f ca="1">IF(LEN(A20)=0,"",INDEX('Smelter Look-up'!$A:$A,MATCH($A20,'Smelter Look-up'!$E:$E,0)))</f>
        <v>Tungsten</v>
      </c>
      <c r="C20" s="186" t="str">
        <f ca="1">IF(LEN(A20)=0,"",INDEX('Smelter Look-up'!$C:$C,MATCH($A20,'Smelter Look-up'!$E:$E,0)))</f>
        <v>Global Tungsten &amp; Powders LLC</v>
      </c>
      <c r="D20" s="230"/>
      <c r="E20" s="182" t="str">
        <f ca="1">IF(ISERROR($V20),"",OFFSET('Smelter Look-up'!$D$4,$V20-4,0)&amp;"")</f>
        <v>UNITED STATES OF AMERICA</v>
      </c>
      <c r="F20" s="182" t="s">
        <v>771</v>
      </c>
      <c r="G20" s="182" t="str">
        <f ca="1">IF(C20=$X$4,IF(ISERROR($V20),"Enter smelter details","RMI"),IF(ISERROR($V20),"",OFFSET('Smelter Look-up'!$F$4,$V20-4,0)))</f>
        <v>RMI</v>
      </c>
      <c r="H20" s="183">
        <f ca="1">IF(ISERROR($V20),"",OFFSET('Smelter Look-up'!$G$4,$V20-4,0))</f>
        <v>0</v>
      </c>
      <c r="I20" s="184" t="str">
        <f ca="1">IF(ISERROR($V20),"",OFFSET('Smelter Look-up'!$H$4,$V20-4,0))</f>
        <v>Towanda</v>
      </c>
      <c r="J20" s="184" t="str">
        <f ca="1">IF(ISERROR($V20),"",OFFSET('Smelter Look-up'!$I$4,$V20-4,0))</f>
        <v>Pennsylvania</v>
      </c>
      <c r="K20" s="224"/>
      <c r="L20" s="224"/>
      <c r="M20" s="224"/>
      <c r="N20" s="224"/>
      <c r="O20" s="224"/>
      <c r="P20" s="185"/>
      <c r="Q20" s="225"/>
      <c r="R20" s="182" t="str">
        <f ca="1">IF(ISERROR($V20),"",OFFSET('Smelter Look-up'!$C$4,$V20-4,0)&amp;"")</f>
        <v>Global Tungsten &amp; Powders LLC</v>
      </c>
      <c r="S20" s="181" t="str">
        <f t="shared" ca="1" si="2"/>
        <v>US</v>
      </c>
      <c r="T20" s="181" t="str">
        <f ca="1">IF(B20="","",IF(ISERROR(MATCH($J20,SorP!$B$1:$B$6226,0)),"",INDIRECT("'SorP'!$A$"&amp;MATCH($S20&amp;$J20,SorP!C:C,0))))</f>
        <v>US-PA</v>
      </c>
      <c r="U20" s="201"/>
      <c r="V20" s="226">
        <f ca="1">IF(C20="",NA(),IF(OR(C20="Smelter not listed",C20="Smelter not yet identified"),MATCH($B20&amp;$D20,'Smelter Look-up'!$J:$J,0),MATCH($B20&amp;$C20,'Smelter Look-up'!$J:$J,0)))</f>
        <v>578</v>
      </c>
      <c r="X20" s="227">
        <f t="shared" ca="1" si="3"/>
        <v>0</v>
      </c>
      <c r="AB20" s="228" t="str">
        <f t="shared" ca="1" si="4"/>
        <v>TungstenGlobal Tungsten &amp; Powders LLC</v>
      </c>
    </row>
    <row r="21" spans="1:28" s="227" customFormat="1" ht="60.5">
      <c r="A21" s="181" t="s">
        <v>1394</v>
      </c>
      <c r="B21" s="182" t="str">
        <f ca="1">IF(LEN(A21)=0,"",INDEX('Smelter Look-up'!$A:$A,MATCH($A21,'Smelter Look-up'!$E:$E,0)))</f>
        <v>Tungsten</v>
      </c>
      <c r="C21" s="186" t="str">
        <f ca="1">IF(LEN(A21)=0,"",INDEX('Smelter Look-up'!$C:$C,MATCH($A21,'Smelter Look-up'!$E:$E,0)))</f>
        <v>Masan High-Tech Materials</v>
      </c>
      <c r="D21" s="230"/>
      <c r="E21" s="182" t="str">
        <f ca="1">IF(ISERROR($V21),"",OFFSET('Smelter Look-up'!$D$4,$V21-4,0)&amp;"")</f>
        <v>VIET NAM</v>
      </c>
      <c r="F21" s="182" t="s">
        <v>1394</v>
      </c>
      <c r="G21" s="182" t="str">
        <f ca="1">IF(C21=$X$4,IF(ISERROR($V21),"Enter smelter details","RMI"),IF(ISERROR($V21),"",OFFSET('Smelter Look-up'!$F$4,$V21-4,0)))</f>
        <v>RMI</v>
      </c>
      <c r="H21" s="183">
        <f ca="1">IF(ISERROR($V21),"",OFFSET('Smelter Look-up'!$G$4,$V21-4,0))</f>
        <v>0</v>
      </c>
      <c r="I21" s="184" t="str">
        <f ca="1">IF(ISERROR($V21),"",OFFSET('Smelter Look-up'!$H$4,$V21-4,0))</f>
        <v>Dai Tu</v>
      </c>
      <c r="J21" s="184" t="str">
        <f ca="1">IF(ISERROR($V21),"",OFFSET('Smelter Look-up'!$I$4,$V21-4,0))</f>
        <v>Thái Nguyên</v>
      </c>
      <c r="K21" s="224"/>
      <c r="L21" s="224"/>
      <c r="M21" s="224"/>
      <c r="N21" s="224"/>
      <c r="O21" s="224"/>
      <c r="P21" s="185"/>
      <c r="Q21" s="225"/>
      <c r="R21" s="182" t="str">
        <f ca="1">IF(ISERROR($V21),"",OFFSET('Smelter Look-up'!$C$4,$V21-4,0)&amp;"")</f>
        <v>Masan High-Tech Materials</v>
      </c>
      <c r="S21" s="181" t="str">
        <f t="shared" ca="1" si="2"/>
        <v>VN</v>
      </c>
      <c r="T21" s="181" t="str">
        <f ca="1">IF(B21="","",IF(ISERROR(MATCH($J21,SorP!$B$1:$B$6226,0)),"",INDIRECT("'SorP'!$A$"&amp;MATCH($S21&amp;$J21,SorP!C:C,0))))</f>
        <v>VN-69</v>
      </c>
      <c r="U21" s="201"/>
      <c r="V21" s="226">
        <f ca="1">IF(C21="",NA(),IF(OR(C21="Smelter not listed",C21="Smelter not yet identified"),MATCH($B21&amp;$D21,'Smelter Look-up'!$J:$J,0),MATCH($B21&amp;$C21,'Smelter Look-up'!$J:$J,0)))</f>
        <v>611</v>
      </c>
      <c r="X21" s="227">
        <f t="shared" ca="1" si="3"/>
        <v>0</v>
      </c>
      <c r="AB21" s="228" t="str">
        <f t="shared" ca="1" si="4"/>
        <v>TungstenMasan High-Tech Materials</v>
      </c>
    </row>
    <row r="22" spans="1:28" s="227" customFormat="1" ht="48.4">
      <c r="A22" s="181" t="s">
        <v>1796</v>
      </c>
      <c r="B22" s="182" t="str">
        <f ca="1">IF(LEN(A22)=0,"",INDEX('Smelter Look-up'!$A:$A,MATCH($A22,'Smelter Look-up'!$E:$E,0)))</f>
        <v>Tungsten</v>
      </c>
      <c r="C22" s="186" t="str">
        <f ca="1">IF(LEN(A22)=0,"",INDEX('Smelter Look-up'!$C:$C,MATCH($A22,'Smelter Look-up'!$E:$E,0)))</f>
        <v>Niagara Refining LLC</v>
      </c>
      <c r="D22" s="230"/>
      <c r="E22" s="182" t="str">
        <f ca="1">IF(ISERROR($V22),"",OFFSET('Smelter Look-up'!$D$4,$V22-4,0)&amp;"")</f>
        <v>UNITED STATES OF AMERICA</v>
      </c>
      <c r="F22" s="182" t="s">
        <v>1796</v>
      </c>
      <c r="G22" s="182" t="str">
        <f ca="1">IF(C22=$X$4,IF(ISERROR($V22),"Enter smelter details","RMI"),IF(ISERROR($V22),"",OFFSET('Smelter Look-up'!$F$4,$V22-4,0)))</f>
        <v>RMI</v>
      </c>
      <c r="H22" s="183">
        <f ca="1">IF(ISERROR($V22),"",OFFSET('Smelter Look-up'!$G$4,$V22-4,0))</f>
        <v>0</v>
      </c>
      <c r="I22" s="184" t="str">
        <f ca="1">IF(ISERROR($V22),"",OFFSET('Smelter Look-up'!$H$4,$V22-4,0))</f>
        <v>Depew</v>
      </c>
      <c r="J22" s="184" t="str">
        <f ca="1">IF(ISERROR($V22),"",OFFSET('Smelter Look-up'!$I$4,$V22-4,0))</f>
        <v>New York</v>
      </c>
      <c r="K22" s="224"/>
      <c r="L22" s="224"/>
      <c r="M22" s="224"/>
      <c r="N22" s="224"/>
      <c r="O22" s="224"/>
      <c r="P22" s="185"/>
      <c r="Q22" s="225"/>
      <c r="R22" s="182" t="str">
        <f ca="1">IF(ISERROR($V22),"",OFFSET('Smelter Look-up'!$C$4,$V22-4,0)&amp;"")</f>
        <v>Niagara Refining LLC</v>
      </c>
      <c r="S22" s="181" t="str">
        <f t="shared" ca="1" si="2"/>
        <v>US</v>
      </c>
      <c r="T22" s="181" t="str">
        <f ca="1">IF(B22="","",IF(ISERROR(MATCH($J22,SorP!$B$1:$B$6226,0)),"",INDIRECT("'SorP'!$A$"&amp;MATCH($S22&amp;$J22,SorP!C:C,0))))</f>
        <v>US-NY</v>
      </c>
      <c r="U22" s="201"/>
      <c r="V22" s="226">
        <f ca="1">IF(C22="",NA(),IF(OR(C22="Smelter not listed",C22="Smelter not yet identified"),MATCH($B22&amp;$D22,'Smelter Look-up'!$J:$J,0),MATCH($B22&amp;$C22,'Smelter Look-up'!$J:$J,0)))</f>
        <v>616</v>
      </c>
      <c r="X22" s="227">
        <f t="shared" ca="1" si="3"/>
        <v>0</v>
      </c>
      <c r="AB22" s="228" t="str">
        <f t="shared" ca="1" si="4"/>
        <v>TungstenNiagara Refining LLC</v>
      </c>
    </row>
    <row r="23" spans="1:28" s="227" customFormat="1" ht="48.4" customHeight="1">
      <c r="A23" s="181" t="s">
        <v>767</v>
      </c>
      <c r="B23" s="182" t="s">
        <v>1101</v>
      </c>
      <c r="C23" s="186" t="s">
        <v>13721</v>
      </c>
      <c r="D23" s="230"/>
      <c r="E23" s="182" t="s">
        <v>1077</v>
      </c>
      <c r="F23" s="182" t="s">
        <v>767</v>
      </c>
      <c r="G23" s="182" t="s">
        <v>13177</v>
      </c>
      <c r="H23" s="183">
        <v>0</v>
      </c>
      <c r="I23" s="184" t="s">
        <v>2087</v>
      </c>
      <c r="J23" s="184" t="s">
        <v>2088</v>
      </c>
      <c r="K23" s="224"/>
      <c r="L23" s="224"/>
      <c r="M23" s="224"/>
      <c r="N23" s="224"/>
      <c r="O23" s="224"/>
      <c r="P23" s="185"/>
      <c r="Q23" s="225"/>
      <c r="R23" s="182" t="s">
        <v>13721</v>
      </c>
      <c r="S23" s="181" t="str">
        <f t="shared" ref="S23" ca="1" si="8">IF(B23="","",IF(ISERROR(MATCH($E23,CL,0)),"Unknown",INDIRECT("'C'!$A$"&amp;MATCH($E23,CL,0)+1)))</f>
        <v>JP</v>
      </c>
      <c r="T23" s="181" t="str">
        <f ca="1">IF(B23="","",IF(ISERROR(MATCH($J23,[1]SorP!$B$1:$B$6226,0)),"",INDIRECT("'SorP'!$A$"&amp;MATCH($S23&amp;$J23,[1]SorP!C:C,0))))</f>
        <v>JP-16</v>
      </c>
      <c r="U23" s="201"/>
      <c r="V23" s="226">
        <f>IF(C23="",NA(),IF(OR(C23="Smelter not listed",C23="Smelter not yet identified"),MATCH($B23&amp;$D23,'[1]Smelter Look-up'!$J:$J,0),MATCH($B23&amp;$C23,'[1]Smelter Look-up'!$J:$J,0)))</f>
        <v>579</v>
      </c>
      <c r="X23" s="227">
        <f t="shared" si="3"/>
        <v>0</v>
      </c>
      <c r="AB23" s="228" t="str">
        <f t="shared" si="4"/>
        <v>TungstenA.L.M.T. Corp.</v>
      </c>
    </row>
    <row r="24" spans="1:28" s="227" customFormat="1" ht="20.2">
      <c r="A24" s="181" t="s">
        <v>15830</v>
      </c>
      <c r="B24" s="182" t="s">
        <v>1100</v>
      </c>
      <c r="C24" s="186" t="s">
        <v>15836</v>
      </c>
      <c r="D24" s="230"/>
      <c r="E24" s="182" t="s">
        <v>1069</v>
      </c>
      <c r="F24" s="182" t="s">
        <v>15830</v>
      </c>
      <c r="G24" s="182" t="s">
        <v>13177</v>
      </c>
      <c r="H24" s="183"/>
      <c r="I24" s="184"/>
      <c r="J24" s="184"/>
      <c r="K24" s="224"/>
      <c r="L24" s="224"/>
      <c r="M24" s="224"/>
      <c r="N24" s="224"/>
      <c r="O24" s="224"/>
      <c r="P24" s="185"/>
      <c r="Q24" s="225"/>
      <c r="R24" s="182"/>
      <c r="S24" s="181"/>
      <c r="T24" s="181"/>
      <c r="U24" s="201"/>
      <c r="V24" s="226"/>
      <c r="AB24" s="228"/>
    </row>
    <row r="25" spans="1:28" s="227" customFormat="1" ht="38.6" customHeight="1">
      <c r="A25" s="181" t="s">
        <v>751</v>
      </c>
      <c r="B25" s="182" t="str">
        <f ca="1">IF(LEN(A25)=0,"",INDEX('Smelter Look-up'!$A:$A,MATCH($A25,'Smelter Look-up'!$E:$E,0)))</f>
        <v>Tin</v>
      </c>
      <c r="C25" s="186" t="str">
        <f ca="1">IF(LEN(A25)=0,"",INDEX('Smelter Look-up'!$C:$C,MATCH($A25,'Smelter Look-up'!$E:$E,0)))</f>
        <v>China Tin Group Co., Ltd.</v>
      </c>
      <c r="D25" s="230"/>
      <c r="E25" s="182" t="str">
        <f ca="1">IF(ISERROR($V25),"",OFFSET('Smelter Look-up'!$D$4,$V25-4,0)&amp;"")</f>
        <v>CHINA</v>
      </c>
      <c r="F25" s="182" t="s">
        <v>751</v>
      </c>
      <c r="G25" s="182" t="str">
        <f ca="1">IF(C25=$X$4,IF(ISERROR($V25),"Enter smelter details","RMI"),IF(ISERROR($V25),"",OFFSET('Smelter Look-up'!$F$4,$V25-4,0)))</f>
        <v>RMI</v>
      </c>
      <c r="H25" s="183">
        <f ca="1">IF(ISERROR($V25),"",OFFSET('Smelter Look-up'!$G$4,$V25-4,0))</f>
        <v>0</v>
      </c>
      <c r="I25" s="184" t="str">
        <f ca="1">IF(ISERROR($V25),"",OFFSET('Smelter Look-up'!$H$4,$V25-4,0))</f>
        <v>Laibin</v>
      </c>
      <c r="J25" s="184" t="str">
        <f ca="1">IF(ISERROR($V25),"",OFFSET('Smelter Look-up'!$I$4,$V25-4,0))</f>
        <v>Guangxi Zhuangzu Zizhiqu</v>
      </c>
      <c r="K25" s="224"/>
      <c r="L25" s="224"/>
      <c r="M25" s="224"/>
      <c r="N25" s="224"/>
      <c r="O25" s="224"/>
      <c r="P25" s="185"/>
      <c r="Q25" s="225"/>
      <c r="R25" s="182" t="str">
        <f ca="1">IF(ISERROR($V25),"",OFFSET('Smelter Look-up'!$C$4,$V25-4,0)&amp;"")</f>
        <v>China Tin Group Co., Ltd.</v>
      </c>
      <c r="S25" s="181" t="str">
        <f t="shared" ca="1" si="2"/>
        <v>CN</v>
      </c>
      <c r="T25" s="181" t="str">
        <f ca="1">IF(B25="","",IF(ISERROR(MATCH($J25,SorP!$B$1:$B$6226,0)),"",INDIRECT("'SorP'!$A$"&amp;MATCH($S25&amp;$J25,SorP!C:C,0))))</f>
        <v>CN-GX</v>
      </c>
      <c r="U25" s="201"/>
      <c r="V25" s="226">
        <f ca="1">IF(C25="",NA(),IF(OR(C25="Smelter not listed",C25="Smelter not yet identified"),MATCH($B25&amp;$D25,'Smelter Look-up'!$J:$J,0),MATCH($B25&amp;$C25,'Smelter Look-up'!$J:$J,0)))</f>
        <v>411</v>
      </c>
      <c r="X25" s="227">
        <f t="shared" ca="1" si="3"/>
        <v>0</v>
      </c>
      <c r="AB25" s="228" t="str">
        <f t="shared" ca="1" si="4"/>
        <v>TinChina Tin Group Co., Ltd.</v>
      </c>
    </row>
    <row r="26" spans="1:28" s="227" customFormat="1" ht="20.75" customHeight="1">
      <c r="A26" s="181" t="s">
        <v>132</v>
      </c>
      <c r="B26" s="182" t="str">
        <f ca="1">IF(LEN(A26)=0,"",INDEX('Smelter Look-up'!$A:$A,MATCH($A26,'Smelter Look-up'!$E:$E,0)))</f>
        <v>Tungsten</v>
      </c>
      <c r="C26" s="186" t="str">
        <f ca="1">IF(LEN(A26)=0,"",INDEX('Smelter Look-up'!$C:$C,MATCH($A26,'Smelter Look-up'!$E:$E,0)))</f>
        <v>Ganzhou Jiangwu Ferrotungsten Co., Ltd.</v>
      </c>
      <c r="D26" s="230"/>
      <c r="E26" s="182" t="str">
        <f ca="1">IF(ISERROR($V26),"",OFFSET('Smelter Look-up'!$D$4,$V26-4,0)&amp;"")</f>
        <v>CHINA</v>
      </c>
      <c r="F26" s="182" t="s">
        <v>132</v>
      </c>
      <c r="G26" s="182" t="str">
        <f ca="1">IF(C26=$X$4,IF(ISERROR($V26),"Enter smelter details","RMI"),IF(ISERROR($V26),"",OFFSET('Smelter Look-up'!$F$4,$V26-4,0)))</f>
        <v>RMI</v>
      </c>
      <c r="H26" s="183">
        <f ca="1">IF(ISERROR($V26),"",OFFSET('Smelter Look-up'!$G$4,$V26-4,0))</f>
        <v>0</v>
      </c>
      <c r="I26" s="184" t="str">
        <f ca="1">IF(ISERROR($V26),"",OFFSET('Smelter Look-up'!$H$4,$V26-4,0))</f>
        <v>Ganzhou</v>
      </c>
      <c r="J26" s="184" t="str">
        <f ca="1">IF(ISERROR($V26),"",OFFSET('Smelter Look-up'!$I$4,$V26-4,0))</f>
        <v>Jiangxi Sheng</v>
      </c>
      <c r="K26" s="224"/>
      <c r="L26" s="224"/>
      <c r="M26" s="224"/>
      <c r="N26" s="224"/>
      <c r="O26" s="224"/>
      <c r="P26" s="185"/>
      <c r="Q26" s="225"/>
      <c r="R26" s="182" t="str">
        <f ca="1">IF(ISERROR($V26),"",OFFSET('Smelter Look-up'!$C$4,$V26-4,0)&amp;"")</f>
        <v>Ganzhou Jiangwu Ferrotungsten Co., Ltd.</v>
      </c>
      <c r="S26" s="181" t="str">
        <f t="shared" ca="1" si="2"/>
        <v>CN</v>
      </c>
      <c r="T26" s="181" t="str">
        <f ca="1">IF(B26="","",IF(ISERROR(MATCH($J26,SorP!$B$1:$B$6226,0)),"",INDIRECT("'SorP'!$A$"&amp;MATCH($S26&amp;$J26,SorP!C:C,0))))</f>
        <v>CN-JX</v>
      </c>
      <c r="U26" s="201"/>
      <c r="V26" s="226">
        <f ca="1">IF(C26="",NA(),IF(OR(C26="Smelter not listed",C26="Smelter not yet identified"),MATCH($B26&amp;$D26,'Smelter Look-up'!$J:$J,0),MATCH($B26&amp;$C26,'Smelter Look-up'!$J:$J,0)))</f>
        <v>575</v>
      </c>
      <c r="X26" s="227">
        <f t="shared" ca="1" si="3"/>
        <v>0</v>
      </c>
      <c r="AB26" s="228" t="str">
        <f t="shared" ca="1" si="4"/>
        <v>TungstenGanzhou Jiangwu Ferrotungsten Co., Ltd.</v>
      </c>
    </row>
    <row r="27" spans="1:28" s="227" customFormat="1" ht="108.9">
      <c r="A27" s="181" t="s">
        <v>726</v>
      </c>
      <c r="B27" s="182" t="str">
        <f ca="1">IF(LEN(A27)=0,"",INDEX('Smelter Look-up'!$A:$A,MATCH($A27,'Smelter Look-up'!$E:$E,0)))</f>
        <v>Gold</v>
      </c>
      <c r="C27" s="186" t="str">
        <f ca="1">IF(LEN(A27)=0,"",INDEX('Smelter Look-up'!$C:$C,MATCH($A27,'Smelter Look-up'!$E:$E,0)))</f>
        <v>Zhongyuan Gold Smelter of Zhongjin Gold Corporation</v>
      </c>
      <c r="D27" s="230"/>
      <c r="E27" s="182" t="str">
        <f ca="1">IF(ISERROR($V27),"",OFFSET('Smelter Look-up'!$D$4,$V27-4,0)&amp;"")</f>
        <v>CHINA</v>
      </c>
      <c r="F27" s="182" t="s">
        <v>726</v>
      </c>
      <c r="G27" s="182" t="str">
        <f ca="1">IF(C27=$X$4,IF(ISERROR($V27),"Enter smelter details","RMI"),IF(ISERROR($V27),"",OFFSET('Smelter Look-up'!$F$4,$V27-4,0)))</f>
        <v>RMI</v>
      </c>
      <c r="H27" s="183">
        <f ca="1">IF(ISERROR($V27),"",OFFSET('Smelter Look-up'!$G$4,$V27-4,0))</f>
        <v>0</v>
      </c>
      <c r="I27" s="184" t="str">
        <f ca="1">IF(ISERROR($V27),"",OFFSET('Smelter Look-up'!$H$4,$V27-4,0))</f>
        <v>Sanmenxia</v>
      </c>
      <c r="J27" s="184" t="str">
        <f ca="1">IF(ISERROR($V27),"",OFFSET('Smelter Look-up'!$I$4,$V27-4,0))</f>
        <v>Henan Sheng</v>
      </c>
      <c r="K27" s="224"/>
      <c r="L27" s="224"/>
      <c r="M27" s="224"/>
      <c r="N27" s="224"/>
      <c r="O27" s="224"/>
      <c r="P27" s="185"/>
      <c r="Q27" s="225"/>
      <c r="R27" s="182" t="str">
        <f ca="1">IF(ISERROR($V27),"",OFFSET('Smelter Look-up'!$C$4,$V27-4,0)&amp;"")</f>
        <v>Zhongyuan Gold Smelter of Zhongjin Gold Corporation</v>
      </c>
      <c r="S27" s="181" t="str">
        <f t="shared" ca="1" si="2"/>
        <v>CN</v>
      </c>
      <c r="T27" s="181" t="str">
        <f ca="1">IF(B27="","",IF(ISERROR(MATCH($J27,SorP!$B$1:$B$6226,0)),"",INDIRECT("'SorP'!$A$"&amp;MATCH($S27&amp;$J27,SorP!C:C,0))))</f>
        <v>CN-HA</v>
      </c>
      <c r="U27" s="201"/>
      <c r="V27" s="226">
        <f ca="1">IF(C27="",NA(),IF(OR(C27="Smelter not listed",C27="Smelter not yet identified"),MATCH($B27&amp;$D27,'Smelter Look-up'!$J:$J,0),MATCH($B27&amp;$C27,'Smelter Look-up'!$J:$J,0)))</f>
        <v>326</v>
      </c>
      <c r="X27" s="227">
        <f t="shared" ca="1" si="3"/>
        <v>0</v>
      </c>
      <c r="AB27" s="228" t="str">
        <f t="shared" ca="1" si="4"/>
        <v>GoldZhongyuan Gold Smelter of Zhongjin Gold Corporation</v>
      </c>
    </row>
    <row r="28" spans="1:28" s="227" customFormat="1" ht="72.599999999999994" customHeight="1">
      <c r="A28" s="181" t="s">
        <v>743</v>
      </c>
      <c r="B28" s="182" t="s">
        <v>1100</v>
      </c>
      <c r="C28" s="186" t="s">
        <v>1700</v>
      </c>
      <c r="D28" s="230"/>
      <c r="E28" s="182" t="s">
        <v>1078</v>
      </c>
      <c r="F28" s="182" t="s">
        <v>743</v>
      </c>
      <c r="G28" s="182" t="s">
        <v>13177</v>
      </c>
      <c r="H28" s="183">
        <v>0</v>
      </c>
      <c r="I28" s="184" t="s">
        <v>1572</v>
      </c>
      <c r="J28" s="184" t="s">
        <v>7005</v>
      </c>
      <c r="K28" s="224"/>
      <c r="L28" s="224"/>
      <c r="M28" s="224"/>
      <c r="N28" s="224"/>
      <c r="O28" s="224"/>
      <c r="P28" s="185"/>
      <c r="Q28" s="225"/>
      <c r="R28" s="182" t="s">
        <v>1700</v>
      </c>
      <c r="S28" s="181" t="str">
        <f t="shared" ref="S28:S31" ca="1" si="9">IF(B28="","",IF(ISERROR(MATCH($E28,CL,0)),"Unknown",INDIRECT("'C'!$A$"&amp;MATCH($E28,CL,0)+1)))</f>
        <v>KZ</v>
      </c>
      <c r="T28" s="181" t="str">
        <f ca="1">IF(B28="","",IF(ISERROR(MATCH($J28,[1]SorP!$B$1:$B$6226,0)),"",INDIRECT("'SorP'!$A$"&amp;MATCH($S28&amp;$J28,[1]SorP!C:C,0))))</f>
        <v>KZ-KAR</v>
      </c>
      <c r="U28" s="201"/>
      <c r="V28" s="226">
        <f>IF(C28="",NA(),IF(OR(C28="Smelter not listed",C28="Smelter not yet identified"),MATCH($B28&amp;$D28,'[1]Smelter Look-up'!$J:$J,0),MATCH($B28&amp;$C28,'[1]Smelter Look-up'!$J:$J,0)))</f>
        <v>390</v>
      </c>
      <c r="X28" s="227">
        <f t="shared" si="3"/>
        <v>0</v>
      </c>
      <c r="AB28" s="228" t="str">
        <f t="shared" si="4"/>
        <v>TantalumUlba Metallurgical Plant JSC</v>
      </c>
    </row>
    <row r="29" spans="1:28" s="227" customFormat="1" ht="60.5" customHeight="1">
      <c r="A29" s="181" t="s">
        <v>776</v>
      </c>
      <c r="B29" s="182" t="s">
        <v>1101</v>
      </c>
      <c r="C29" s="186" t="s">
        <v>1348</v>
      </c>
      <c r="D29" s="230"/>
      <c r="E29" s="182" t="s">
        <v>1069</v>
      </c>
      <c r="F29" s="182" t="s">
        <v>776</v>
      </c>
      <c r="G29" s="182" t="s">
        <v>13177</v>
      </c>
      <c r="H29" s="183">
        <v>0</v>
      </c>
      <c r="I29" s="184" t="s">
        <v>1788</v>
      </c>
      <c r="J29" s="184" t="s">
        <v>13530</v>
      </c>
      <c r="K29" s="224"/>
      <c r="L29" s="224"/>
      <c r="M29" s="224"/>
      <c r="N29" s="224"/>
      <c r="O29" s="224"/>
      <c r="P29" s="185"/>
      <c r="Q29" s="225"/>
      <c r="R29" s="182" t="s">
        <v>1348</v>
      </c>
      <c r="S29" s="181" t="str">
        <f t="shared" ca="1" si="9"/>
        <v>CN</v>
      </c>
      <c r="T29" s="181" t="str">
        <f ca="1">IF(B29="","",IF(ISERROR(MATCH($J29,[1]SorP!$B$1:$B$6226,0)),"",INDIRECT("'SorP'!$A$"&amp;MATCH($S29&amp;$J29,[1]SorP!C:C,0))))</f>
        <v>CN-FJ</v>
      </c>
      <c r="U29" s="201"/>
      <c r="V29" s="226">
        <f>IF(C29="",NA(),IF(OR(C29="Smelter not listed",C29="Smelter not yet identified"),MATCH($B29&amp;$D29,'[1]Smelter Look-up'!$J:$J,0),MATCH($B29&amp;$C29,'[1]Smelter Look-up'!$J:$J,0)))</f>
        <v>659</v>
      </c>
      <c r="X29" s="227">
        <f t="shared" si="3"/>
        <v>0</v>
      </c>
      <c r="AB29" s="228" t="str">
        <f t="shared" si="4"/>
        <v>TungstenXiamen Tungsten Co., Ltd.</v>
      </c>
    </row>
    <row r="30" spans="1:28" s="227" customFormat="1" ht="84.7" customHeight="1">
      <c r="A30" s="181" t="s">
        <v>705</v>
      </c>
      <c r="B30" s="182" t="s">
        <v>1098</v>
      </c>
      <c r="C30" s="186" t="s">
        <v>884</v>
      </c>
      <c r="D30" s="230"/>
      <c r="E30" s="182" t="s">
        <v>1066</v>
      </c>
      <c r="F30" s="182" t="s">
        <v>705</v>
      </c>
      <c r="G30" s="182" t="s">
        <v>13177</v>
      </c>
      <c r="H30" s="183">
        <v>0</v>
      </c>
      <c r="I30" s="184" t="s">
        <v>1611</v>
      </c>
      <c r="J30" s="184" t="s">
        <v>1569</v>
      </c>
      <c r="K30" s="224"/>
      <c r="L30" s="224"/>
      <c r="M30" s="224"/>
      <c r="N30" s="224"/>
      <c r="O30" s="224"/>
      <c r="P30" s="185"/>
      <c r="Q30" s="225"/>
      <c r="R30" s="182" t="s">
        <v>884</v>
      </c>
      <c r="S30" s="181" t="str">
        <f t="shared" ca="1" si="9"/>
        <v>CA</v>
      </c>
      <c r="T30" s="181" t="str">
        <f ca="1">IF(B30="","",IF(ISERROR(MATCH($J30,[1]SorP!$B$1:$B$6226,0)),"",INDIRECT("'SorP'!$A$"&amp;MATCH($S30&amp;$J30,[1]SorP!C:C,0))))</f>
        <v>CA-ON</v>
      </c>
      <c r="U30" s="201"/>
      <c r="V30" s="226">
        <f>IF(C30="",NA(),IF(OR(C30="Smelter not listed",C30="Smelter not yet identified"),MATCH($B30&amp;$D30,'[1]Smelter Look-up'!$J:$J,0),MATCH($B30&amp;$C30,'[1]Smelter Look-up'!$J:$J,0)))</f>
        <v>232</v>
      </c>
      <c r="X30" s="227">
        <f t="shared" si="3"/>
        <v>0</v>
      </c>
      <c r="AB30" s="228" t="str">
        <f t="shared" si="4"/>
        <v>GoldRoyal Canadian Mint</v>
      </c>
    </row>
    <row r="31" spans="1:28" s="227" customFormat="1" ht="36.299999999999997" customHeight="1">
      <c r="A31" s="181" t="s">
        <v>720</v>
      </c>
      <c r="B31" s="182" t="s">
        <v>1098</v>
      </c>
      <c r="C31" s="186" t="s">
        <v>792</v>
      </c>
      <c r="D31" s="230"/>
      <c r="E31" s="182" t="s">
        <v>2384</v>
      </c>
      <c r="F31" s="182" t="s">
        <v>720</v>
      </c>
      <c r="G31" s="182" t="s">
        <v>13177</v>
      </c>
      <c r="H31" s="183">
        <v>0</v>
      </c>
      <c r="I31" s="184" t="s">
        <v>1643</v>
      </c>
      <c r="J31" s="184" t="s">
        <v>1583</v>
      </c>
      <c r="K31" s="224"/>
      <c r="L31" s="224"/>
      <c r="M31" s="224"/>
      <c r="N31" s="224"/>
      <c r="O31" s="224"/>
      <c r="P31" s="185"/>
      <c r="Q31" s="225"/>
      <c r="R31" s="182" t="s">
        <v>792</v>
      </c>
      <c r="S31" s="181" t="str">
        <f t="shared" ca="1" si="9"/>
        <v>US</v>
      </c>
      <c r="T31" s="181" t="str">
        <f ca="1">IF(B31="","",IF(ISERROR(MATCH($J31,[1]SorP!$B$1:$B$6226,0)),"",INDIRECT("'SorP'!$A$"&amp;MATCH($S31&amp;$J31,[1]SorP!C:C,0))))</f>
        <v>US-NY</v>
      </c>
      <c r="U31" s="201"/>
      <c r="V31" s="226">
        <f>IF(C31="",NA(),IF(OR(C31="Smelter not listed",C31="Smelter not yet identified"),MATCH($B31&amp;$D31,'[1]Smelter Look-up'!$J:$J,0),MATCH($B31&amp;$C31,'[1]Smelter Look-up'!$J:$J,0)))</f>
        <v>304</v>
      </c>
      <c r="X31" s="227">
        <f t="shared" si="3"/>
        <v>0</v>
      </c>
      <c r="AB31" s="228" t="str">
        <f t="shared" si="4"/>
        <v>GoldUnited Precious Metal Refining, Inc.</v>
      </c>
    </row>
    <row r="32" spans="1:28" s="227" customFormat="1" ht="96.8" customHeight="1">
      <c r="A32" s="181" t="s">
        <v>1381</v>
      </c>
      <c r="B32" s="182" t="s">
        <v>1100</v>
      </c>
      <c r="C32" s="186" t="s">
        <v>14949</v>
      </c>
      <c r="D32" s="230"/>
      <c r="E32" s="182" t="s">
        <v>1070</v>
      </c>
      <c r="F32" s="182" t="s">
        <v>1381</v>
      </c>
      <c r="G32" s="182" t="s">
        <v>13177</v>
      </c>
      <c r="H32" s="183">
        <v>0</v>
      </c>
      <c r="I32" s="184" t="s">
        <v>1709</v>
      </c>
      <c r="J32" s="184" t="s">
        <v>4197</v>
      </c>
      <c r="K32" s="224"/>
      <c r="L32" s="224"/>
      <c r="M32" s="224"/>
      <c r="N32" s="224"/>
      <c r="O32" s="224"/>
      <c r="P32" s="185"/>
      <c r="Q32" s="225"/>
      <c r="R32" s="182" t="s">
        <v>14949</v>
      </c>
      <c r="S32" s="181" t="str">
        <f t="shared" ref="S32:S36" ca="1" si="10">IF(B32="","",IF(ISERROR(MATCH($E32,CL,0)),"Unknown",INDIRECT("'C'!$A$"&amp;MATCH($E32,CL,0)+1)))</f>
        <v>DE</v>
      </c>
      <c r="T32" s="181" t="str">
        <f ca="1">IF(B32="","",IF(ISERROR(MATCH($J32,[1]SorP!$B$1:$B$6226,0)),"",INDIRECT("'SorP'!$A$"&amp;MATCH($S32&amp;$J32,[1]SorP!C:C,0))))</f>
        <v>DE-NI</v>
      </c>
      <c r="U32" s="201"/>
      <c r="V32" s="226">
        <f>IF(C32="",NA(),IF(OR(C32="Smelter not listed",C32="Smelter not yet identified"),MATCH($B32&amp;$D32,'[1]Smelter Look-up'!$J:$J,0),MATCH($B32&amp;$C32,'[1]Smelter Look-up'!$J:$J,0)))</f>
        <v>385</v>
      </c>
      <c r="X32" s="227">
        <f t="shared" si="3"/>
        <v>0</v>
      </c>
      <c r="AB32" s="228" t="str">
        <f t="shared" si="4"/>
        <v>TantalumTANIOBIS GmbH</v>
      </c>
    </row>
    <row r="33" spans="1:28" s="227" customFormat="1" ht="121" customHeight="1">
      <c r="A33" s="181" t="s">
        <v>768</v>
      </c>
      <c r="B33" s="182" t="s">
        <v>1101</v>
      </c>
      <c r="C33" s="186" t="s">
        <v>140</v>
      </c>
      <c r="D33" s="230"/>
      <c r="E33" s="182" t="s">
        <v>2384</v>
      </c>
      <c r="F33" s="182" t="s">
        <v>768</v>
      </c>
      <c r="G33" s="182" t="s">
        <v>13177</v>
      </c>
      <c r="H33" s="183">
        <v>0</v>
      </c>
      <c r="I33" s="184" t="s">
        <v>1779</v>
      </c>
      <c r="J33" s="184" t="s">
        <v>1780</v>
      </c>
      <c r="K33" s="224"/>
      <c r="L33" s="224"/>
      <c r="M33" s="224"/>
      <c r="N33" s="224"/>
      <c r="O33" s="224"/>
      <c r="P33" s="185"/>
      <c r="Q33" s="225"/>
      <c r="R33" s="182" t="s">
        <v>140</v>
      </c>
      <c r="S33" s="181" t="str">
        <f t="shared" ca="1" si="10"/>
        <v>US</v>
      </c>
      <c r="T33" s="181" t="str">
        <f ca="1">IF(B33="","",IF(ISERROR(MATCH($J33,[1]SorP!$B$1:$B$6226,0)),"",INDIRECT("'SorP'!$A$"&amp;MATCH($S33&amp;$J33,[1]SorP!C:C,0))))</f>
        <v>US-AL</v>
      </c>
      <c r="U33" s="201"/>
      <c r="V33" s="226">
        <f>IF(C33="",NA(),IF(OR(C33="Smelter not listed",C33="Smelter not yet identified"),MATCH($B33&amp;$D33,'[1]Smelter Look-up'!$J:$J,0),MATCH($B33&amp;$C33,'[1]Smelter Look-up'!$J:$J,0)))</f>
        <v>630</v>
      </c>
      <c r="X33" s="227">
        <f t="shared" si="3"/>
        <v>0</v>
      </c>
      <c r="AB33" s="228" t="str">
        <f t="shared" si="4"/>
        <v>TungstenKennametal Huntsville</v>
      </c>
    </row>
    <row r="34" spans="1:28" s="227" customFormat="1" ht="48.4" customHeight="1">
      <c r="A34" s="181" t="s">
        <v>1390</v>
      </c>
      <c r="B34" s="182" t="s">
        <v>1101</v>
      </c>
      <c r="C34" s="186" t="s">
        <v>2487</v>
      </c>
      <c r="D34" s="230"/>
      <c r="E34" s="182" t="s">
        <v>1070</v>
      </c>
      <c r="F34" s="182" t="s">
        <v>1390</v>
      </c>
      <c r="G34" s="182" t="s">
        <v>13177</v>
      </c>
      <c r="H34" s="183">
        <v>0</v>
      </c>
      <c r="I34" s="184" t="s">
        <v>1709</v>
      </c>
      <c r="J34" s="184" t="s">
        <v>4197</v>
      </c>
      <c r="K34" s="224"/>
      <c r="L34" s="224"/>
      <c r="M34" s="224"/>
      <c r="N34" s="224"/>
      <c r="O34" s="224"/>
      <c r="P34" s="185"/>
      <c r="Q34" s="225"/>
      <c r="R34" s="182" t="s">
        <v>2487</v>
      </c>
      <c r="S34" s="181" t="str">
        <f t="shared" ca="1" si="10"/>
        <v>DE</v>
      </c>
      <c r="T34" s="181" t="str">
        <f ca="1">IF(B34="","",IF(ISERROR(MATCH($J34,[1]SorP!$B$1:$B$6226,0)),"",INDIRECT("'SorP'!$A$"&amp;MATCH($S34&amp;$J34,[1]SorP!C:C,0))))</f>
        <v>DE-NI</v>
      </c>
      <c r="U34" s="201"/>
      <c r="V34" s="226">
        <f>IF(C34="",NA(),IF(OR(C34="Smelter not listed",C34="Smelter not yet identified"),MATCH($B34&amp;$D34,'[1]Smelter Look-up'!$J:$J,0),MATCH($B34&amp;$C34,'[1]Smelter Look-up'!$J:$J,0)))</f>
        <v>608</v>
      </c>
      <c r="X34" s="227">
        <f t="shared" si="3"/>
        <v>0</v>
      </c>
      <c r="AB34" s="228" t="str">
        <f t="shared" si="4"/>
        <v>TungstenH.C. Starck Tungsten GmbH</v>
      </c>
    </row>
    <row r="35" spans="1:28" s="227" customFormat="1" ht="72.599999999999994" customHeight="1">
      <c r="A35" s="181" t="s">
        <v>670</v>
      </c>
      <c r="B35" s="182" t="s">
        <v>1098</v>
      </c>
      <c r="C35" s="186" t="s">
        <v>2238</v>
      </c>
      <c r="D35" s="230"/>
      <c r="E35" s="182" t="s">
        <v>1066</v>
      </c>
      <c r="F35" s="182" t="s">
        <v>670</v>
      </c>
      <c r="G35" s="182" t="s">
        <v>13177</v>
      </c>
      <c r="H35" s="183">
        <v>0</v>
      </c>
      <c r="I35" s="184" t="s">
        <v>1568</v>
      </c>
      <c r="J35" s="184" t="s">
        <v>1569</v>
      </c>
      <c r="K35" s="224"/>
      <c r="L35" s="224"/>
      <c r="M35" s="224"/>
      <c r="N35" s="224"/>
      <c r="O35" s="224"/>
      <c r="P35" s="185"/>
      <c r="Q35" s="225"/>
      <c r="R35" s="182" t="s">
        <v>2238</v>
      </c>
      <c r="S35" s="181" t="str">
        <f t="shared" ca="1" si="10"/>
        <v>CA</v>
      </c>
      <c r="T35" s="181" t="str">
        <f ca="1">IF(B35="","",IF(ISERROR(MATCH($J35,[1]SorP!$B$1:$B$6226,0)),"",INDIRECT("'SorP'!$A$"&amp;MATCH($S35&amp;$J35,[1]SorP!C:C,0))))</f>
        <v>CA-ON</v>
      </c>
      <c r="U35" s="201"/>
      <c r="V35" s="226">
        <f>IF(C35="",NA(),IF(OR(C35="Smelter not listed",C35="Smelter not yet identified"),MATCH($B35&amp;$D35,'[1]Smelter Look-up'!$J:$J,0),MATCH($B35&amp;$C35,'[1]Smelter Look-up'!$J:$J,0)))</f>
        <v>30</v>
      </c>
      <c r="X35" s="227">
        <f t="shared" si="3"/>
        <v>0</v>
      </c>
      <c r="AB35" s="228" t="str">
        <f t="shared" si="4"/>
        <v>GoldAsahi Refining Canada Ltd.</v>
      </c>
    </row>
    <row r="36" spans="1:28" s="227" customFormat="1" ht="24.2" customHeight="1">
      <c r="A36" s="181" t="s">
        <v>690</v>
      </c>
      <c r="B36" s="182" t="s">
        <v>1098</v>
      </c>
      <c r="C36" s="186" t="s">
        <v>12376</v>
      </c>
      <c r="D36" s="230"/>
      <c r="E36" s="182" t="s">
        <v>1082</v>
      </c>
      <c r="F36" s="182" t="s">
        <v>690</v>
      </c>
      <c r="G36" s="182" t="s">
        <v>13177</v>
      </c>
      <c r="H36" s="183">
        <v>0</v>
      </c>
      <c r="I36" s="184" t="s">
        <v>1592</v>
      </c>
      <c r="J36" s="184" t="s">
        <v>12832</v>
      </c>
      <c r="K36" s="224"/>
      <c r="L36" s="224"/>
      <c r="M36" s="224"/>
      <c r="N36" s="224"/>
      <c r="O36" s="224"/>
      <c r="P36" s="185"/>
      <c r="Q36" s="225"/>
      <c r="R36" s="182" t="s">
        <v>12376</v>
      </c>
      <c r="S36" s="181" t="str">
        <f t="shared" ca="1" si="10"/>
        <v>MX</v>
      </c>
      <c r="T36" s="181" t="str">
        <f ca="1">IF(B36="","",IF(ISERROR(MATCH($J36,[1]SorP!$B$1:$B$6226,0)),"",INDIRECT("'SorP'!$A$"&amp;MATCH($S36&amp;$J36,[1]SorP!C:C,0))))</f>
        <v>MX-COA</v>
      </c>
      <c r="U36" s="201"/>
      <c r="V36" s="226">
        <f>IF(C36="",NA(),IF(OR(C36="Smelter not listed",C36="Smelter not yet identified"),MATCH($B36&amp;$D36,'[1]Smelter Look-up'!$J:$J,0),MATCH($B36&amp;$C36,'[1]Smelter Look-up'!$J:$J,0)))</f>
        <v>188</v>
      </c>
      <c r="X36" s="227">
        <f t="shared" si="3"/>
        <v>0</v>
      </c>
      <c r="AB36" s="228" t="str">
        <f t="shared" si="4"/>
        <v>GoldMetalurgica Met-Mex Penoles S.A. De C.V.</v>
      </c>
    </row>
    <row r="37" spans="1:28" s="227" customFormat="1" ht="24.2" customHeight="1">
      <c r="A37" s="181" t="s">
        <v>760</v>
      </c>
      <c r="B37" s="182" t="s">
        <v>1099</v>
      </c>
      <c r="C37" s="186" t="s">
        <v>13713</v>
      </c>
      <c r="D37" s="230"/>
      <c r="E37" s="182" t="s">
        <v>1074</v>
      </c>
      <c r="F37" s="182" t="s">
        <v>760</v>
      </c>
      <c r="G37" s="182" t="s">
        <v>13177</v>
      </c>
      <c r="H37" s="183">
        <v>0</v>
      </c>
      <c r="I37" s="184" t="s">
        <v>1751</v>
      </c>
      <c r="J37" s="184" t="s">
        <v>12799</v>
      </c>
      <c r="K37" s="224"/>
      <c r="L37" s="224"/>
      <c r="M37" s="224"/>
      <c r="N37" s="224"/>
      <c r="O37" s="224"/>
      <c r="P37" s="185"/>
      <c r="Q37" s="225"/>
      <c r="R37" s="182" t="s">
        <v>13713</v>
      </c>
      <c r="S37" s="181" t="str">
        <f t="shared" ref="S37" ca="1" si="11">IF(B37="","",IF(ISERROR(MATCH($E37,CL,0)),"Unknown",INDIRECT("'C'!$A$"&amp;MATCH($E37,CL,0)+1)))</f>
        <v>ID</v>
      </c>
      <c r="T37" s="181" t="str">
        <f ca="1">IF(B37="","",IF(ISERROR(MATCH($J37,[1]SorP!$B$1:$B$6226,0)),"",INDIRECT("'SorP'!$A$"&amp;MATCH($S37&amp;$J37,[1]SorP!C:C,0))))</f>
        <v>ID-BB</v>
      </c>
      <c r="U37" s="201"/>
      <c r="V37" s="226">
        <f>IF(C37="",NA(),IF(OR(C37="Smelter not listed",C37="Smelter not yet identified"),MATCH($B37&amp;$D37,'[1]Smelter Look-up'!$J:$J,0),MATCH($B37&amp;$C37,'[1]Smelter Look-up'!$J:$J,0)))</f>
        <v>533</v>
      </c>
      <c r="X37" s="227">
        <f t="shared" si="3"/>
        <v>0</v>
      </c>
      <c r="AB37" s="228" t="str">
        <f t="shared" si="4"/>
        <v>TinPT Timah Tbk Mentok</v>
      </c>
    </row>
    <row r="38" spans="1:28" s="227" customFormat="1" ht="60.5" customHeight="1">
      <c r="A38" s="181" t="s">
        <v>777</v>
      </c>
      <c r="B38" s="182" t="s">
        <v>1099</v>
      </c>
      <c r="C38" s="186" t="s">
        <v>13714</v>
      </c>
      <c r="D38" s="230"/>
      <c r="E38" s="182" t="s">
        <v>1074</v>
      </c>
      <c r="F38" s="182" t="s">
        <v>777</v>
      </c>
      <c r="G38" s="182" t="s">
        <v>13177</v>
      </c>
      <c r="H38" s="183">
        <v>0</v>
      </c>
      <c r="I38" s="184" t="s">
        <v>1749</v>
      </c>
      <c r="J38" s="184" t="s">
        <v>6016</v>
      </c>
      <c r="K38" s="224"/>
      <c r="L38" s="224"/>
      <c r="M38" s="224"/>
      <c r="N38" s="224"/>
      <c r="O38" s="224"/>
      <c r="P38" s="185"/>
      <c r="Q38" s="225"/>
      <c r="R38" s="182" t="s">
        <v>13714</v>
      </c>
      <c r="S38" s="181" t="str">
        <f t="shared" ref="S38" ca="1" si="12">IF(B38="","",IF(ISERROR(MATCH($E38,CL,0)),"Unknown",INDIRECT("'C'!$A$"&amp;MATCH($E38,CL,0)+1)))</f>
        <v>ID</v>
      </c>
      <c r="T38" s="181" t="str">
        <f ca="1">IF(B38="","",IF(ISERROR(MATCH($J38,[1]SorP!$B$1:$B$6226,0)),"",INDIRECT("'SorP'!$A$"&amp;MATCH($S38&amp;$J38,[1]SorP!C:C,0))))</f>
        <v>ID-RI</v>
      </c>
      <c r="U38" s="201"/>
      <c r="V38" s="226">
        <f>IF(C38="",NA(),IF(OR(C38="Smelter not listed",C38="Smelter not yet identified"),MATCH($B38&amp;$D38,'[1]Smelter Look-up'!$J:$J,0),MATCH($B38&amp;$C38,'[1]Smelter Look-up'!$J:$J,0)))</f>
        <v>532</v>
      </c>
      <c r="X38" s="227">
        <f t="shared" si="3"/>
        <v>0</v>
      </c>
      <c r="AB38" s="228" t="str">
        <f t="shared" si="4"/>
        <v>TinPT Timah Tbk Kundur</v>
      </c>
    </row>
    <row r="39" spans="1:28" s="227" customFormat="1" ht="48.4" customHeight="1">
      <c r="A39" s="181" t="s">
        <v>754</v>
      </c>
      <c r="B39" s="182" t="s">
        <v>1099</v>
      </c>
      <c r="C39" s="186" t="s">
        <v>1003</v>
      </c>
      <c r="D39" s="230"/>
      <c r="E39" s="182" t="s">
        <v>851</v>
      </c>
      <c r="F39" s="182" t="s">
        <v>754</v>
      </c>
      <c r="G39" s="182" t="s">
        <v>13177</v>
      </c>
      <c r="H39" s="183">
        <v>0</v>
      </c>
      <c r="I39" s="184" t="s">
        <v>1743</v>
      </c>
      <c r="J39" s="184" t="s">
        <v>9062</v>
      </c>
      <c r="K39" s="224"/>
      <c r="L39" s="224"/>
      <c r="M39" s="224"/>
      <c r="N39" s="224"/>
      <c r="O39" s="224"/>
      <c r="P39" s="185"/>
      <c r="Q39" s="225"/>
      <c r="R39" s="182" t="s">
        <v>1003</v>
      </c>
      <c r="S39" s="181" t="str">
        <f t="shared" ref="S39" ca="1" si="13">IF(B39="","",IF(ISERROR(MATCH($E39,CL,0)),"Unknown",INDIRECT("'C'!$A$"&amp;MATCH($E39,CL,0)+1)))</f>
        <v>PE</v>
      </c>
      <c r="T39" s="181" t="str">
        <f ca="1">IF(B39="","",IF(ISERROR(MATCH($J39,[1]SorP!$B$1:$B$6226,0)),"",INDIRECT("'SorP'!$A$"&amp;MATCH($S39&amp;$J39,[1]SorP!C:C,0))))</f>
        <v>PE-ICA</v>
      </c>
      <c r="U39" s="201"/>
      <c r="V39" s="226">
        <f>IF(C39="",NA(),IF(OR(C39="Smelter not listed",C39="Smelter not yet identified"),MATCH($B39&amp;$D39,'[1]Smelter Look-up'!$J:$J,0),MATCH($B39&amp;$C39,'[1]Smelter Look-up'!$J:$J,0)))</f>
        <v>487</v>
      </c>
      <c r="X39" s="227">
        <f t="shared" si="3"/>
        <v>0</v>
      </c>
      <c r="AB39" s="228" t="str">
        <f t="shared" si="4"/>
        <v>TinMinsur</v>
      </c>
    </row>
    <row r="40" spans="1:28" s="227" customFormat="1" ht="48.4" customHeight="1">
      <c r="A40" s="181" t="s">
        <v>758</v>
      </c>
      <c r="B40" s="182" t="s">
        <v>1099</v>
      </c>
      <c r="C40" s="186" t="s">
        <v>13715</v>
      </c>
      <c r="D40" s="230"/>
      <c r="E40" s="182" t="s">
        <v>2382</v>
      </c>
      <c r="F40" s="182" t="s">
        <v>758</v>
      </c>
      <c r="G40" s="182" t="s">
        <v>13177</v>
      </c>
      <c r="H40" s="183">
        <v>0</v>
      </c>
      <c r="I40" s="184" t="s">
        <v>1728</v>
      </c>
      <c r="J40" s="184" t="s">
        <v>1728</v>
      </c>
      <c r="K40" s="224"/>
      <c r="L40" s="224"/>
      <c r="M40" s="224"/>
      <c r="N40" s="224"/>
      <c r="O40" s="224"/>
      <c r="P40" s="185"/>
      <c r="Q40" s="225"/>
      <c r="R40" s="182" t="s">
        <v>13715</v>
      </c>
      <c r="S40" s="181" t="str">
        <f t="shared" ref="S40" ca="1" si="14">IF(B40="","",IF(ISERROR(MATCH($E40,CL,0)),"Unknown",INDIRECT("'C'!$A$"&amp;MATCH($E40,CL,0)+1)))</f>
        <v>BO</v>
      </c>
      <c r="T40" s="181" t="str">
        <f ca="1">IF(B40="","",IF(ISERROR(MATCH($J40,[1]SorP!$B$1:$B$6226,0)),"",INDIRECT("'SorP'!$A$"&amp;MATCH($S40&amp;$J40,[1]SorP!C:C,0))))</f>
        <v>BO-O</v>
      </c>
      <c r="U40" s="201"/>
      <c r="V40" s="226">
        <f>IF(C40="",NA(),IF(OR(C40="Smelter not listed",C40="Smelter not yet identified"),MATCH($B40&amp;$D40,'[1]Smelter Look-up'!$J:$J,0),MATCH($B40&amp;$C40,'[1]Smelter Look-up'!$J:$J,0)))</f>
        <v>499</v>
      </c>
      <c r="X40" s="227">
        <f t="shared" si="3"/>
        <v>0</v>
      </c>
      <c r="AB40" s="228" t="str">
        <f t="shared" si="4"/>
        <v>TinOperaciones Metalurgicas S.A.</v>
      </c>
    </row>
    <row r="41" spans="1:28" s="227" customFormat="1" ht="24.2" customHeight="1">
      <c r="A41" s="181" t="s">
        <v>1368</v>
      </c>
      <c r="B41" s="182" t="s">
        <v>1099</v>
      </c>
      <c r="C41" s="186" t="s">
        <v>1367</v>
      </c>
      <c r="D41" s="230"/>
      <c r="E41" s="182" t="s">
        <v>1074</v>
      </c>
      <c r="F41" s="182" t="s">
        <v>1368</v>
      </c>
      <c r="G41" s="182" t="s">
        <v>13177</v>
      </c>
      <c r="H41" s="183">
        <v>0</v>
      </c>
      <c r="I41" s="184" t="s">
        <v>1726</v>
      </c>
      <c r="J41" s="184" t="s">
        <v>12799</v>
      </c>
      <c r="K41" s="224"/>
      <c r="L41" s="224"/>
      <c r="M41" s="224"/>
      <c r="N41" s="224"/>
      <c r="O41" s="224"/>
      <c r="P41" s="185"/>
      <c r="Q41" s="225"/>
      <c r="R41" s="182" t="s">
        <v>1367</v>
      </c>
      <c r="S41" s="181" t="str">
        <f t="shared" ref="S41" ca="1" si="15">IF(B41="","",IF(ISERROR(MATCH($E41,CL,0)),"Unknown",INDIRECT("'C'!$A$"&amp;MATCH($E41,CL,0)+1)))</f>
        <v>ID</v>
      </c>
      <c r="T41" s="181" t="str">
        <f ca="1">IF(B41="","",IF(ISERROR(MATCH($J41,[1]SorP!$B$1:$B$6226,0)),"",INDIRECT("'SorP'!$A$"&amp;MATCH($S41&amp;$J41,[1]SorP!C:C,0))))</f>
        <v>ID-BB</v>
      </c>
      <c r="U41" s="201"/>
      <c r="V41" s="226">
        <f>IF(C41="",NA(),IF(OR(C41="Smelter not listed",C41="Smelter not yet identified"),MATCH($B41&amp;$D41,'[1]Smelter Look-up'!$J:$J,0),MATCH($B41&amp;$C41,'[1]Smelter Look-up'!$J:$J,0)))</f>
        <v>505</v>
      </c>
      <c r="X41" s="227">
        <f t="shared" si="3"/>
        <v>0</v>
      </c>
      <c r="AB41" s="228" t="str">
        <f t="shared" si="4"/>
        <v>TinPT ATD Makmur Mandiri Jaya</v>
      </c>
    </row>
    <row r="42" spans="1:28" s="227" customFormat="1" ht="96.8" customHeight="1">
      <c r="A42" s="181" t="s">
        <v>764</v>
      </c>
      <c r="B42" s="182" t="s">
        <v>1099</v>
      </c>
      <c r="C42" s="186" t="s">
        <v>2484</v>
      </c>
      <c r="D42" s="230"/>
      <c r="E42" s="182" t="s">
        <v>1065</v>
      </c>
      <c r="F42" s="182" t="s">
        <v>764</v>
      </c>
      <c r="G42" s="182" t="s">
        <v>13177</v>
      </c>
      <c r="H42" s="183">
        <v>0</v>
      </c>
      <c r="I42" s="184" t="s">
        <v>1725</v>
      </c>
      <c r="J42" s="184" t="s">
        <v>1729</v>
      </c>
      <c r="K42" s="224"/>
      <c r="L42" s="224"/>
      <c r="M42" s="224"/>
      <c r="N42" s="224"/>
      <c r="O42" s="224"/>
      <c r="P42" s="185"/>
      <c r="Q42" s="225"/>
      <c r="R42" s="182" t="s">
        <v>2484</v>
      </c>
      <c r="S42" s="181" t="str">
        <f t="shared" ref="S42" ca="1" si="16">IF(B42="","",IF(ISERROR(MATCH($E42,CL,0)),"Unknown",INDIRECT("'C'!$A$"&amp;MATCH($E42,CL,0)+1)))</f>
        <v>BR</v>
      </c>
      <c r="T42" s="181" t="str">
        <f ca="1">IF(B42="","",IF(ISERROR(MATCH($J42,[1]SorP!$B$1:$B$6226,0)),"",INDIRECT("'SorP'!$A$"&amp;MATCH($S42&amp;$J42,[1]SorP!C:C,0))))</f>
        <v>BR-RO</v>
      </c>
      <c r="U42" s="201"/>
      <c r="V42" s="226">
        <f>IF(C42="",NA(),IF(OR(C42="Smelter not listed",C42="Smelter not yet identified"),MATCH($B42&amp;$D42,'[1]Smelter Look-up'!$J:$J,0),MATCH($B42&amp;$C42,'[1]Smelter Look-up'!$J:$J,0)))</f>
        <v>556</v>
      </c>
      <c r="X42" s="227">
        <f t="shared" si="3"/>
        <v>0</v>
      </c>
      <c r="AB42" s="228" t="str">
        <f t="shared" si="4"/>
        <v>TinWhite Solder Metalurgia e Mineracao Ltda.</v>
      </c>
    </row>
    <row r="43" spans="1:28" s="227" customFormat="1" ht="48.4" customHeight="1">
      <c r="A43" s="181" t="s">
        <v>13774</v>
      </c>
      <c r="B43" s="182" t="s">
        <v>1099</v>
      </c>
      <c r="C43" s="186" t="s">
        <v>13760</v>
      </c>
      <c r="D43" s="230"/>
      <c r="E43" s="182" t="s">
        <v>13050</v>
      </c>
      <c r="F43" s="182" t="s">
        <v>13774</v>
      </c>
      <c r="G43" s="182" t="s">
        <v>13177</v>
      </c>
      <c r="H43" s="183">
        <v>0</v>
      </c>
      <c r="I43" s="184" t="s">
        <v>13785</v>
      </c>
      <c r="J43" s="184" t="s">
        <v>10012</v>
      </c>
      <c r="K43" s="224"/>
      <c r="L43" s="224"/>
      <c r="M43" s="224"/>
      <c r="N43" s="224"/>
      <c r="O43" s="224"/>
      <c r="P43" s="185"/>
      <c r="Q43" s="225"/>
      <c r="R43" s="182" t="s">
        <v>13760</v>
      </c>
      <c r="S43" s="181" t="str">
        <f t="shared" ref="S43" ca="1" si="17">IF(B43="","",IF(ISERROR(MATCH($E43,CL,0)),"Unknown",INDIRECT("'C'!$A$"&amp;MATCH($E43,CL,0)+1)))</f>
        <v>RW</v>
      </c>
      <c r="T43" s="181" t="str">
        <f ca="1">IF(B43="","",IF(ISERROR(MATCH($J43,[1]SorP!$B$1:$B$6226,0)),"",INDIRECT("'SorP'!$A$"&amp;MATCH($S43&amp;$J43,[1]SorP!C:C,0))))</f>
        <v>RW-01</v>
      </c>
      <c r="U43" s="201"/>
      <c r="V43" s="226">
        <f>IF(C43="",NA(),IF(OR(C43="Smelter not listed",C43="Smelter not yet identified"),MATCH($B43&amp;$D43,'[1]Smelter Look-up'!$J:$J,0),MATCH($B43&amp;$C43,'[1]Smelter Look-up'!$J:$J,0)))</f>
        <v>471</v>
      </c>
      <c r="X43" s="227">
        <f t="shared" si="3"/>
        <v>0</v>
      </c>
      <c r="AB43" s="228" t="str">
        <f t="shared" si="4"/>
        <v>TinLuna Smelter, Ltd.</v>
      </c>
    </row>
    <row r="44" spans="1:28" s="227" customFormat="1" ht="60.5" customHeight="1">
      <c r="A44" s="181" t="s">
        <v>752</v>
      </c>
      <c r="B44" s="182" t="s">
        <v>1099</v>
      </c>
      <c r="C44" s="186" t="s">
        <v>793</v>
      </c>
      <c r="D44" s="230"/>
      <c r="E44" s="182" t="s">
        <v>1084</v>
      </c>
      <c r="F44" s="182" t="s">
        <v>752</v>
      </c>
      <c r="G44" s="182" t="s">
        <v>13177</v>
      </c>
      <c r="H44" s="183">
        <v>0</v>
      </c>
      <c r="I44" s="184" t="s">
        <v>1739</v>
      </c>
      <c r="J44" s="184" t="s">
        <v>8635</v>
      </c>
      <c r="K44" s="224"/>
      <c r="L44" s="224"/>
      <c r="M44" s="224"/>
      <c r="N44" s="224"/>
      <c r="O44" s="224"/>
      <c r="P44" s="185"/>
      <c r="Q44" s="225"/>
      <c r="R44" s="182" t="s">
        <v>793</v>
      </c>
      <c r="S44" s="181" t="str">
        <f t="shared" ref="S44" ca="1" si="18">IF(B44="","",IF(ISERROR(MATCH($E44,CL,0)),"Unknown",INDIRECT("'C'!$A$"&amp;MATCH($E44,CL,0)+1)))</f>
        <v>MY</v>
      </c>
      <c r="T44" s="181" t="str">
        <f ca="1">IF(B44="","",IF(ISERROR(MATCH($J44,[1]SorP!$B$1:$B$6226,0)),"",INDIRECT("'SorP'!$A$"&amp;MATCH($S44&amp;$J44,[1]SorP!C:C,0))))</f>
        <v>MY-07</v>
      </c>
      <c r="U44" s="201"/>
      <c r="V44" s="226">
        <f>IF(C44="",NA(),IF(OR(C44="Smelter not listed",C44="Smelter not yet identified"),MATCH($B44&amp;$D44,'[1]Smelter Look-up'!$J:$J,0),MATCH($B44&amp;$C44,'[1]Smelter Look-up'!$J:$J,0)))</f>
        <v>474</v>
      </c>
      <c r="X44" s="227">
        <f t="shared" si="3"/>
        <v>0</v>
      </c>
      <c r="AB44" s="228" t="str">
        <f t="shared" si="4"/>
        <v>TinMalaysia Smelting Corporation (MSC)</v>
      </c>
    </row>
    <row r="45" spans="1:28" s="227" customFormat="1" ht="108.9" customHeight="1">
      <c r="A45" s="181" t="s">
        <v>763</v>
      </c>
      <c r="B45" s="182" t="s">
        <v>1099</v>
      </c>
      <c r="C45" s="186" t="s">
        <v>1000</v>
      </c>
      <c r="D45" s="230"/>
      <c r="E45" s="182" t="s">
        <v>859</v>
      </c>
      <c r="F45" s="182" t="s">
        <v>763</v>
      </c>
      <c r="G45" s="182" t="s">
        <v>13177</v>
      </c>
      <c r="H45" s="183">
        <v>0</v>
      </c>
      <c r="I45" s="184" t="s">
        <v>1752</v>
      </c>
      <c r="J45" s="184" t="s">
        <v>1753</v>
      </c>
      <c r="K45" s="224"/>
      <c r="L45" s="224"/>
      <c r="M45" s="224"/>
      <c r="N45" s="224"/>
      <c r="O45" s="224"/>
      <c r="P45" s="185"/>
      <c r="Q45" s="225"/>
      <c r="R45" s="182" t="s">
        <v>1000</v>
      </c>
      <c r="S45" s="181" t="str">
        <f t="shared" ref="S45" ca="1" si="19">IF(B45="","",IF(ISERROR(MATCH($E45,CL,0)),"Unknown",INDIRECT("'C'!$A$"&amp;MATCH($E45,CL,0)+1)))</f>
        <v>TH</v>
      </c>
      <c r="T45" s="181" t="str">
        <f ca="1">IF(B45="","",IF(ISERROR(MATCH($J45,[1]SorP!$B$1:$B$6226,0)),"",INDIRECT("'SorP'!$A$"&amp;MATCH($S45&amp;$J45,[1]SorP!C:C,0))))</f>
        <v>TH-83</v>
      </c>
      <c r="U45" s="201"/>
      <c r="V45" s="226">
        <f>IF(C45="",NA(),IF(OR(C45="Smelter not listed",C45="Smelter not yet identified"),MATCH($B45&amp;$D45,'[1]Smelter Look-up'!$J:$J,0),MATCH($B45&amp;$C45,'[1]Smelter Look-up'!$J:$J,0)))</f>
        <v>547</v>
      </c>
      <c r="X45" s="227">
        <f t="shared" si="3"/>
        <v>0</v>
      </c>
      <c r="AB45" s="228" t="str">
        <f t="shared" si="4"/>
        <v>TinThaisarco</v>
      </c>
    </row>
    <row r="46" spans="1:28" s="227" customFormat="1" ht="84.7" customHeight="1">
      <c r="A46" s="181" t="s">
        <v>13122</v>
      </c>
      <c r="B46" s="182" t="s">
        <v>1099</v>
      </c>
      <c r="C46" s="186" t="s">
        <v>13121</v>
      </c>
      <c r="D46" s="230"/>
      <c r="E46" s="182" t="s">
        <v>2384</v>
      </c>
      <c r="F46" s="182" t="s">
        <v>13122</v>
      </c>
      <c r="G46" s="182" t="s">
        <v>13177</v>
      </c>
      <c r="H46" s="183">
        <v>0</v>
      </c>
      <c r="I46" s="184" t="s">
        <v>13123</v>
      </c>
      <c r="J46" s="184" t="s">
        <v>1699</v>
      </c>
      <c r="K46" s="224"/>
      <c r="L46" s="224"/>
      <c r="M46" s="224"/>
      <c r="N46" s="224"/>
      <c r="O46" s="224"/>
      <c r="P46" s="185"/>
      <c r="Q46" s="225"/>
      <c r="R46" s="182" t="s">
        <v>13121</v>
      </c>
      <c r="S46" s="181" t="str">
        <f t="shared" ref="S46" ca="1" si="20">IF(B46="","",IF(ISERROR(MATCH($E46,CL,0)),"Unknown",INDIRECT("'C'!$A$"&amp;MATCH($E46,CL,0)+1)))</f>
        <v>US</v>
      </c>
      <c r="T46" s="181" t="str">
        <f ca="1">IF(B46="","",IF(ISERROR(MATCH($J46,[1]SorP!$B$1:$B$6226,0)),"",INDIRECT("'SorP'!$A$"&amp;MATCH($S46&amp;$J46,[1]SorP!C:C,0))))</f>
        <v>US-PA</v>
      </c>
      <c r="U46" s="201"/>
      <c r="V46" s="226">
        <f>IF(C46="",NA(),IF(OR(C46="Smelter not listed",C46="Smelter not yet identified"),MATCH($B46&amp;$D46,'[1]Smelter Look-up'!$J:$J,0),MATCH($B46&amp;$C46,'[1]Smelter Look-up'!$J:$J,0)))</f>
        <v>551</v>
      </c>
      <c r="X46" s="227">
        <f t="shared" si="3"/>
        <v>0</v>
      </c>
      <c r="AB46" s="228" t="str">
        <f t="shared" si="4"/>
        <v>TinTin Technology &amp; Refining</v>
      </c>
    </row>
    <row r="47" spans="1:28" s="227" customFormat="1" ht="84.7" customHeight="1">
      <c r="A47" s="181" t="s">
        <v>633</v>
      </c>
      <c r="B47" s="182" t="s">
        <v>1098</v>
      </c>
      <c r="C47" s="186" t="s">
        <v>2095</v>
      </c>
      <c r="D47" s="230"/>
      <c r="E47" s="182" t="s">
        <v>1077</v>
      </c>
      <c r="F47" s="182" t="s">
        <v>633</v>
      </c>
      <c r="G47" s="182" t="s">
        <v>13177</v>
      </c>
      <c r="H47" s="183">
        <v>0</v>
      </c>
      <c r="I47" s="184" t="s">
        <v>1508</v>
      </c>
      <c r="J47" s="184" t="s">
        <v>1509</v>
      </c>
      <c r="K47" s="224"/>
      <c r="L47" s="224"/>
      <c r="M47" s="224"/>
      <c r="N47" s="224"/>
      <c r="O47" s="224"/>
      <c r="P47" s="185"/>
      <c r="Q47" s="225"/>
      <c r="R47" s="182" t="s">
        <v>2095</v>
      </c>
      <c r="S47" s="181" t="str">
        <f t="shared" ref="S47" ca="1" si="21">IF(B47="","",IF(ISERROR(MATCH($E47,CL,0)),"Unknown",INDIRECT("'C'!$A$"&amp;MATCH($E47,CL,0)+1)))</f>
        <v>JP</v>
      </c>
      <c r="T47" s="181" t="str">
        <f ca="1">IF(B47="","",IF(ISERROR(MATCH($J47,[1]SorP!$B$1:$B$6226,0)),"",INDIRECT("'SorP'!$A$"&amp;MATCH($S47&amp;$J47,[1]SorP!C:C,0))))</f>
        <v>JP-13</v>
      </c>
      <c r="U47" s="201"/>
      <c r="V47" s="226">
        <f>IF(C47="",NA(),IF(OR(C47="Smelter not listed",C47="Smelter not yet identified"),MATCH($B47&amp;$D47,'[1]Smelter Look-up'!$J:$J,0),MATCH($B47&amp;$C47,'[1]Smelter Look-up'!$J:$J,0)))</f>
        <v>13</v>
      </c>
      <c r="X47" s="227">
        <f t="shared" si="3"/>
        <v>0</v>
      </c>
      <c r="AB47" s="228" t="str">
        <f t="shared" si="4"/>
        <v>GoldAida Chemical Industries Co., Ltd.</v>
      </c>
    </row>
    <row r="48" spans="1:28" s="227" customFormat="1" ht="60.5" customHeight="1">
      <c r="A48" s="181" t="s">
        <v>634</v>
      </c>
      <c r="B48" s="182" t="s">
        <v>1098</v>
      </c>
      <c r="C48" s="186" t="s">
        <v>15276</v>
      </c>
      <c r="D48" s="230"/>
      <c r="E48" s="182" t="s">
        <v>1070</v>
      </c>
      <c r="F48" s="182" t="s">
        <v>634</v>
      </c>
      <c r="G48" s="182" t="s">
        <v>13177</v>
      </c>
      <c r="H48" s="183">
        <v>0</v>
      </c>
      <c r="I48" s="184" t="s">
        <v>1510</v>
      </c>
      <c r="J48" s="184" t="s">
        <v>1511</v>
      </c>
      <c r="K48" s="224"/>
      <c r="L48" s="224"/>
      <c r="M48" s="224"/>
      <c r="N48" s="224"/>
      <c r="O48" s="224"/>
      <c r="P48" s="185"/>
      <c r="Q48" s="225"/>
      <c r="R48" s="182" t="s">
        <v>15276</v>
      </c>
      <c r="S48" s="181" t="str">
        <f t="shared" ref="S48:S50" ca="1" si="22">IF(B48="","",IF(ISERROR(MATCH($E48,CL,0)),"Unknown",INDIRECT("'C'!$A$"&amp;MATCH($E48,CL,0)+1)))</f>
        <v>DE</v>
      </c>
      <c r="T48" s="181" t="str">
        <f ca="1">IF(B48="","",IF(ISERROR(MATCH($J48,[1]SorP!$B$1:$B$6226,0)),"",INDIRECT("'SorP'!$A$"&amp;MATCH($S48&amp;$J48,[1]SorP!C:C,0))))</f>
        <v>DE-BW</v>
      </c>
      <c r="U48" s="201"/>
      <c r="V48" s="226">
        <f>IF(C48="",NA(),IF(OR(C48="Smelter not listed",C48="Smelter not yet identified"),MATCH($B48&amp;$D48,'[1]Smelter Look-up'!$J:$J,0),MATCH($B48&amp;$C48,'[1]Smelter Look-up'!$J:$J,0)))</f>
        <v>10</v>
      </c>
      <c r="X48" s="227">
        <f t="shared" si="3"/>
        <v>0</v>
      </c>
      <c r="AB48" s="228" t="str">
        <f t="shared" si="4"/>
        <v>GoldAgosi AG</v>
      </c>
    </row>
    <row r="49" spans="1:28" s="227" customFormat="1" ht="60.5" customHeight="1">
      <c r="A49" s="181" t="s">
        <v>636</v>
      </c>
      <c r="B49" s="182" t="s">
        <v>1098</v>
      </c>
      <c r="C49" s="186" t="s">
        <v>12375</v>
      </c>
      <c r="D49" s="230"/>
      <c r="E49" s="182" t="s">
        <v>1065</v>
      </c>
      <c r="F49" s="182" t="s">
        <v>636</v>
      </c>
      <c r="G49" s="182" t="s">
        <v>13177</v>
      </c>
      <c r="H49" s="183">
        <v>0</v>
      </c>
      <c r="I49" s="184" t="s">
        <v>1514</v>
      </c>
      <c r="J49" s="184" t="s">
        <v>1515</v>
      </c>
      <c r="K49" s="224"/>
      <c r="L49" s="224"/>
      <c r="M49" s="224"/>
      <c r="N49" s="224"/>
      <c r="O49" s="224"/>
      <c r="P49" s="185"/>
      <c r="Q49" s="225"/>
      <c r="R49" s="182" t="s">
        <v>12375</v>
      </c>
      <c r="S49" s="181" t="str">
        <f t="shared" ca="1" si="22"/>
        <v>BR</v>
      </c>
      <c r="T49" s="181" t="str">
        <f ca="1">IF(B49="","",IF(ISERROR(MATCH($J49,[1]SorP!$B$1:$B$6226,0)),"",INDIRECT("'SorP'!$A$"&amp;MATCH($S49&amp;$J49,[1]SorP!C:C,0))))</f>
        <v>BR-MG</v>
      </c>
      <c r="U49" s="201"/>
      <c r="V49" s="226">
        <f>IF(C49="",NA(),IF(OR(C49="Smelter not listed",C49="Smelter not yet identified"),MATCH($B49&amp;$D49,'[1]Smelter Look-up'!$J:$J,0),MATCH($B49&amp;$C49,'[1]Smelter Look-up'!$J:$J,0)))</f>
        <v>23</v>
      </c>
      <c r="X49" s="227">
        <f t="shared" si="3"/>
        <v>0</v>
      </c>
      <c r="AB49" s="228" t="str">
        <f t="shared" si="4"/>
        <v>GoldAngloGold Ashanti Corrego do Sitio Mineracao</v>
      </c>
    </row>
    <row r="50" spans="1:28" s="227" customFormat="1" ht="72.599999999999994" customHeight="1">
      <c r="A50" s="181" t="s">
        <v>638</v>
      </c>
      <c r="B50" s="182" t="s">
        <v>1098</v>
      </c>
      <c r="C50" s="186" t="s">
        <v>2237</v>
      </c>
      <c r="D50" s="230"/>
      <c r="E50" s="182" t="s">
        <v>1077</v>
      </c>
      <c r="F50" s="182" t="s">
        <v>638</v>
      </c>
      <c r="G50" s="182" t="s">
        <v>13177</v>
      </c>
      <c r="H50" s="183">
        <v>0</v>
      </c>
      <c r="I50" s="184" t="s">
        <v>15833</v>
      </c>
      <c r="J50" s="184" t="s">
        <v>1518</v>
      </c>
      <c r="K50" s="224"/>
      <c r="L50" s="224"/>
      <c r="M50" s="224"/>
      <c r="N50" s="224"/>
      <c r="O50" s="224"/>
      <c r="P50" s="185"/>
      <c r="Q50" s="225"/>
      <c r="R50" s="182" t="s">
        <v>2237</v>
      </c>
      <c r="S50" s="181" t="str">
        <f t="shared" ca="1" si="22"/>
        <v>JP</v>
      </c>
      <c r="T50" s="181" t="str">
        <f ca="1">IF(B50="","",IF(ISERROR(MATCH($J50,[1]SorP!$B$1:$B$6226,0)),"",INDIRECT("'SorP'!$A$"&amp;MATCH($S50&amp;$J50,[1]SorP!C:C,0))))</f>
        <v>JP-28</v>
      </c>
      <c r="U50" s="201"/>
      <c r="V50" s="226">
        <f>IF(C50="",NA(),IF(OR(C50="Smelter not listed",C50="Smelter not yet identified"),MATCH($B50&amp;$D50,'[1]Smelter Look-up'!$J:$J,0),MATCH($B50&amp;$C50,'[1]Smelter Look-up'!$J:$J,0)))</f>
        <v>29</v>
      </c>
      <c r="X50" s="227">
        <f t="shared" si="3"/>
        <v>0</v>
      </c>
      <c r="AB50" s="228" t="str">
        <f t="shared" si="4"/>
        <v>GoldAsahi Pretec Corp.</v>
      </c>
    </row>
    <row r="51" spans="1:28" s="227" customFormat="1" ht="72.599999999999994" customHeight="1">
      <c r="A51" s="181" t="s">
        <v>641</v>
      </c>
      <c r="B51" s="182" t="s">
        <v>1098</v>
      </c>
      <c r="C51" s="186" t="s">
        <v>1191</v>
      </c>
      <c r="D51" s="230"/>
      <c r="E51" s="182" t="s">
        <v>1070</v>
      </c>
      <c r="F51" s="182" t="s">
        <v>641</v>
      </c>
      <c r="G51" s="182" t="s">
        <v>13177</v>
      </c>
      <c r="H51" s="183">
        <v>0</v>
      </c>
      <c r="I51" s="184" t="s">
        <v>1523</v>
      </c>
      <c r="J51" s="184" t="s">
        <v>1523</v>
      </c>
      <c r="K51" s="224"/>
      <c r="L51" s="224"/>
      <c r="M51" s="224"/>
      <c r="N51" s="224"/>
      <c r="O51" s="224"/>
      <c r="P51" s="185"/>
      <c r="Q51" s="225"/>
      <c r="R51" s="182" t="s">
        <v>1191</v>
      </c>
      <c r="S51" s="181" t="str">
        <f t="shared" ref="S51:S55" ca="1" si="23">IF(B51="","",IF(ISERROR(MATCH($E51,CL,0)),"Unknown",INDIRECT("'C'!$A$"&amp;MATCH($E51,CL,0)+1)))</f>
        <v>DE</v>
      </c>
      <c r="T51" s="181" t="str">
        <f ca="1">IF(B51="","",IF(ISERROR(MATCH($J51,[1]SorP!$B$1:$B$6226,0)),"",INDIRECT("'SorP'!$A$"&amp;MATCH($S51&amp;$J51,[1]SorP!C:C,0))))</f>
        <v>DE-HH</v>
      </c>
      <c r="U51" s="201"/>
      <c r="V51" s="226">
        <f>IF(C51="",NA(),IF(OR(C51="Smelter not listed",C51="Smelter not yet identified"),MATCH($B51&amp;$D51,'[1]Smelter Look-up'!$J:$J,0),MATCH($B51&amp;$C51,'[1]Smelter Look-up'!$J:$J,0)))</f>
        <v>38</v>
      </c>
      <c r="X51" s="227">
        <f t="shared" si="3"/>
        <v>0</v>
      </c>
      <c r="AB51" s="228" t="str">
        <f t="shared" si="4"/>
        <v>GoldAurubis AG</v>
      </c>
    </row>
    <row r="52" spans="1:28" s="227" customFormat="1" ht="84.7" customHeight="1">
      <c r="A52" s="181" t="s">
        <v>643</v>
      </c>
      <c r="B52" s="182" t="s">
        <v>1098</v>
      </c>
      <c r="C52" s="186" t="s">
        <v>15597</v>
      </c>
      <c r="D52" s="230"/>
      <c r="E52" s="182" t="s">
        <v>858</v>
      </c>
      <c r="F52" s="182" t="s">
        <v>643</v>
      </c>
      <c r="G52" s="182" t="s">
        <v>13177</v>
      </c>
      <c r="H52" s="183">
        <v>0</v>
      </c>
      <c r="I52" s="184" t="s">
        <v>1525</v>
      </c>
      <c r="J52" s="184" t="s">
        <v>10222</v>
      </c>
      <c r="K52" s="224"/>
      <c r="L52" s="224"/>
      <c r="M52" s="224"/>
      <c r="N52" s="224"/>
      <c r="O52" s="224"/>
      <c r="P52" s="185"/>
      <c r="Q52" s="225"/>
      <c r="R52" s="182" t="s">
        <v>15597</v>
      </c>
      <c r="S52" s="181" t="str">
        <f t="shared" ca="1" si="23"/>
        <v>SE</v>
      </c>
      <c r="T52" s="181" t="str">
        <f ca="1">IF(B52="","",IF(ISERROR(MATCH($J52,[1]SorP!$B$1:$B$6226,0)),"",INDIRECT("'SorP'!$A$"&amp;MATCH($S52&amp;$J52,[1]SorP!C:C,0))))</f>
        <v>SE-AC</v>
      </c>
      <c r="U52" s="201"/>
      <c r="V52" s="226">
        <f>IF(C52="",NA(),IF(OR(C52="Smelter not listed",C52="Smelter not yet identified"),MATCH($B52&amp;$D52,'[1]Smelter Look-up'!$J:$J,0),MATCH($B52&amp;$C52,'[1]Smelter Look-up'!$J:$J,0)))</f>
        <v>43</v>
      </c>
      <c r="X52" s="227">
        <f t="shared" si="3"/>
        <v>0</v>
      </c>
      <c r="AB52" s="228" t="str">
        <f t="shared" si="4"/>
        <v>GoldBoliden Ronnskar</v>
      </c>
    </row>
    <row r="53" spans="1:28" s="227" customFormat="1" ht="96.8" customHeight="1">
      <c r="A53" s="181" t="s">
        <v>645</v>
      </c>
      <c r="B53" s="182" t="s">
        <v>1098</v>
      </c>
      <c r="C53" s="186" t="s">
        <v>644</v>
      </c>
      <c r="D53" s="230"/>
      <c r="E53" s="182" t="s">
        <v>1070</v>
      </c>
      <c r="F53" s="182" t="s">
        <v>645</v>
      </c>
      <c r="G53" s="182" t="s">
        <v>13177</v>
      </c>
      <c r="H53" s="183">
        <v>0</v>
      </c>
      <c r="I53" s="184" t="s">
        <v>1510</v>
      </c>
      <c r="J53" s="184" t="s">
        <v>1511</v>
      </c>
      <c r="K53" s="224"/>
      <c r="L53" s="224"/>
      <c r="M53" s="224"/>
      <c r="N53" s="224"/>
      <c r="O53" s="224"/>
      <c r="P53" s="185"/>
      <c r="Q53" s="225"/>
      <c r="R53" s="182" t="s">
        <v>644</v>
      </c>
      <c r="S53" s="181" t="str">
        <f t="shared" ca="1" si="23"/>
        <v>DE</v>
      </c>
      <c r="T53" s="181" t="str">
        <f ca="1">IF(B53="","",IF(ISERROR(MATCH($J53,[1]SorP!$B$1:$B$6226,0)),"",INDIRECT("'SorP'!$A$"&amp;MATCH($S53&amp;$J53,[1]SorP!C:C,0))))</f>
        <v>DE-BW</v>
      </c>
      <c r="U53" s="201"/>
      <c r="V53" s="226">
        <f>IF(C53="",NA(),IF(OR(C53="Smelter not listed",C53="Smelter not yet identified"),MATCH($B53&amp;$D53,'[1]Smelter Look-up'!$J:$J,0),MATCH($B53&amp;$C53,'[1]Smelter Look-up'!$J:$J,0)))</f>
        <v>44</v>
      </c>
      <c r="X53" s="227">
        <f t="shared" si="3"/>
        <v>0</v>
      </c>
      <c r="AB53" s="228" t="str">
        <f t="shared" si="4"/>
        <v>GoldC. Hafner GmbH + Co. KG</v>
      </c>
    </row>
    <row r="54" spans="1:28" s="227" customFormat="1" ht="72.599999999999994" customHeight="1">
      <c r="A54" s="181" t="s">
        <v>649</v>
      </c>
      <c r="B54" s="182" t="s">
        <v>1098</v>
      </c>
      <c r="C54" s="186" t="s">
        <v>50</v>
      </c>
      <c r="D54" s="230"/>
      <c r="E54" s="182" t="s">
        <v>1076</v>
      </c>
      <c r="F54" s="182" t="s">
        <v>649</v>
      </c>
      <c r="G54" s="182" t="s">
        <v>13177</v>
      </c>
      <c r="H54" s="183">
        <v>0</v>
      </c>
      <c r="I54" s="184" t="s">
        <v>1536</v>
      </c>
      <c r="J54" s="184" t="s">
        <v>6417</v>
      </c>
      <c r="K54" s="224"/>
      <c r="L54" s="224"/>
      <c r="M54" s="224"/>
      <c r="N54" s="224"/>
      <c r="O54" s="224"/>
      <c r="P54" s="185"/>
      <c r="Q54" s="225"/>
      <c r="R54" s="182" t="s">
        <v>50</v>
      </c>
      <c r="S54" s="181" t="str">
        <f t="shared" ca="1" si="23"/>
        <v>IT</v>
      </c>
      <c r="T54" s="181" t="str">
        <f ca="1">IF(B54="","",IF(ISERROR(MATCH($J54,[1]SorP!$B$1:$B$6226,0)),"",INDIRECT("'SorP'!$A$"&amp;MATCH($S54&amp;$J54,[1]SorP!C:C,0))))</f>
        <v>IT-52</v>
      </c>
      <c r="U54" s="201"/>
      <c r="V54" s="226">
        <f>IF(C54="",NA(),IF(OR(C54="Smelter not listed",C54="Smelter not yet identified"),MATCH($B54&amp;$D54,'[1]Smelter Look-up'!$J:$J,0),MATCH($B54&amp;$C54,'[1]Smelter Look-up'!$J:$J,0)))</f>
        <v>57</v>
      </c>
      <c r="X54" s="227">
        <f t="shared" si="3"/>
        <v>0</v>
      </c>
      <c r="AB54" s="228" t="str">
        <f t="shared" si="4"/>
        <v>GoldChimet S.p.A.</v>
      </c>
    </row>
    <row r="55" spans="1:28" s="227" customFormat="1" ht="24.2" customHeight="1">
      <c r="A55" s="181" t="s">
        <v>654</v>
      </c>
      <c r="B55" s="182" t="s">
        <v>1098</v>
      </c>
      <c r="C55" s="186" t="s">
        <v>877</v>
      </c>
      <c r="D55" s="230"/>
      <c r="E55" s="182" t="s">
        <v>1077</v>
      </c>
      <c r="F55" s="182" t="s">
        <v>654</v>
      </c>
      <c r="G55" s="182" t="s">
        <v>13177</v>
      </c>
      <c r="H55" s="183">
        <v>0</v>
      </c>
      <c r="I55" s="184" t="s">
        <v>1541</v>
      </c>
      <c r="J55" s="184" t="s">
        <v>1542</v>
      </c>
      <c r="K55" s="224"/>
      <c r="L55" s="224"/>
      <c r="M55" s="224"/>
      <c r="N55" s="224"/>
      <c r="O55" s="224"/>
      <c r="P55" s="185"/>
      <c r="Q55" s="225"/>
      <c r="R55" s="182" t="s">
        <v>877</v>
      </c>
      <c r="S55" s="181" t="str">
        <f t="shared" ca="1" si="23"/>
        <v>JP</v>
      </c>
      <c r="T55" s="181" t="str">
        <f ca="1">IF(B55="","",IF(ISERROR(MATCH($J55,[1]SorP!$B$1:$B$6226,0)),"",INDIRECT("'SorP'!$A$"&amp;MATCH($S55&amp;$J55,[1]SorP!C:C,0))))</f>
        <v>JP-05</v>
      </c>
      <c r="U55" s="201"/>
      <c r="V55" s="226">
        <f>IF(C55="",NA(),IF(OR(C55="Smelter not listed",C55="Smelter not yet identified"),MATCH($B55&amp;$D55,'[1]Smelter Look-up'!$J:$J,0),MATCH($B55&amp;$C55,'[1]Smelter Look-up'!$J:$J,0)))</f>
        <v>69</v>
      </c>
      <c r="X55" s="227">
        <f t="shared" si="3"/>
        <v>0</v>
      </c>
      <c r="AB55" s="228" t="str">
        <f t="shared" si="4"/>
        <v>GoldDowa</v>
      </c>
    </row>
    <row r="56" spans="1:28" s="227" customFormat="1" ht="36.299999999999997" customHeight="1">
      <c r="A56" s="181" t="s">
        <v>659</v>
      </c>
      <c r="B56" s="182" t="s">
        <v>1098</v>
      </c>
      <c r="C56" s="186" t="s">
        <v>1008</v>
      </c>
      <c r="D56" s="230"/>
      <c r="E56" s="182" t="s">
        <v>1070</v>
      </c>
      <c r="F56" s="182" t="s">
        <v>659</v>
      </c>
      <c r="G56" s="182" t="s">
        <v>13177</v>
      </c>
      <c r="H56" s="183">
        <v>0</v>
      </c>
      <c r="I56" s="184" t="s">
        <v>1510</v>
      </c>
      <c r="J56" s="184" t="s">
        <v>1511</v>
      </c>
      <c r="K56" s="224"/>
      <c r="L56" s="224"/>
      <c r="M56" s="224"/>
      <c r="N56" s="224"/>
      <c r="O56" s="224"/>
      <c r="P56" s="185"/>
      <c r="Q56" s="225"/>
      <c r="R56" s="182" t="s">
        <v>1008</v>
      </c>
      <c r="S56" s="181" t="str">
        <f t="shared" ref="S56:S60" ca="1" si="24">IF(B56="","",IF(ISERROR(MATCH($E56,CL,0)),"Unknown",INDIRECT("'C'!$A$"&amp;MATCH($E56,CL,0)+1)))</f>
        <v>DE</v>
      </c>
      <c r="T56" s="181" t="str">
        <f ca="1">IF(B56="","",IF(ISERROR(MATCH($J56,[1]SorP!$B$1:$B$6226,0)),"",INDIRECT("'SorP'!$A$"&amp;MATCH($S56&amp;$J56,[1]SorP!C:C,0))))</f>
        <v>DE-BW</v>
      </c>
      <c r="U56" s="201"/>
      <c r="V56" s="226">
        <f>IF(C56="",NA(),IF(OR(C56="Smelter not listed",C56="Smelter not yet identified"),MATCH($B56&amp;$D56,'[1]Smelter Look-up'!$J:$J,0),MATCH($B56&amp;$C56,'[1]Smelter Look-up'!$J:$J,0)))</f>
        <v>105</v>
      </c>
      <c r="X56" s="227">
        <f t="shared" si="3"/>
        <v>0</v>
      </c>
      <c r="AB56" s="228" t="str">
        <f t="shared" si="4"/>
        <v>GoldHeimerle + Meule GmbH</v>
      </c>
    </row>
    <row r="57" spans="1:28" s="227" customFormat="1" ht="24.2" customHeight="1">
      <c r="A57" s="181" t="s">
        <v>665</v>
      </c>
      <c r="B57" s="182" t="s">
        <v>1098</v>
      </c>
      <c r="C57" s="186" t="s">
        <v>1194</v>
      </c>
      <c r="D57" s="230"/>
      <c r="E57" s="182" t="s">
        <v>1077</v>
      </c>
      <c r="F57" s="182" t="s">
        <v>665</v>
      </c>
      <c r="G57" s="182" t="s">
        <v>13177</v>
      </c>
      <c r="H57" s="183">
        <v>0</v>
      </c>
      <c r="I57" s="184" t="s">
        <v>1560</v>
      </c>
      <c r="J57" s="184" t="s">
        <v>1547</v>
      </c>
      <c r="K57" s="224"/>
      <c r="L57" s="224"/>
      <c r="M57" s="224"/>
      <c r="N57" s="224"/>
      <c r="O57" s="224"/>
      <c r="P57" s="185"/>
      <c r="Q57" s="225"/>
      <c r="R57" s="182" t="s">
        <v>1194</v>
      </c>
      <c r="S57" s="181" t="str">
        <f t="shared" ca="1" si="24"/>
        <v>JP</v>
      </c>
      <c r="T57" s="181" t="str">
        <f ca="1">IF(B57="","",IF(ISERROR(MATCH($J57,[1]SorP!$B$1:$B$6226,0)),"",INDIRECT("'SorP'!$A$"&amp;MATCH($S57&amp;$J57,[1]SorP!C:C,0))))</f>
        <v>JP-11</v>
      </c>
      <c r="U57" s="201"/>
      <c r="V57" s="226">
        <f>IF(C57="",NA(),IF(OR(C57="Smelter not listed",C57="Smelter not yet identified"),MATCH($B57&amp;$D57,'[1]Smelter Look-up'!$J:$J,0),MATCH($B57&amp;$C57,'[1]Smelter Look-up'!$J:$J,0)))</f>
        <v>127</v>
      </c>
      <c r="X57" s="227">
        <f t="shared" si="3"/>
        <v>0</v>
      </c>
      <c r="AB57" s="228" t="str">
        <f t="shared" si="4"/>
        <v>GoldIshifuku Metal Industry Co., Ltd.</v>
      </c>
    </row>
    <row r="58" spans="1:28" s="227" customFormat="1" ht="48.4" customHeight="1">
      <c r="A58" s="181" t="s">
        <v>666</v>
      </c>
      <c r="B58" s="182" t="s">
        <v>1098</v>
      </c>
      <c r="C58" s="186" t="s">
        <v>1201</v>
      </c>
      <c r="D58" s="230"/>
      <c r="E58" s="182" t="s">
        <v>860</v>
      </c>
      <c r="F58" s="182" t="s">
        <v>666</v>
      </c>
      <c r="G58" s="182" t="s">
        <v>13177</v>
      </c>
      <c r="H58" s="183">
        <v>0</v>
      </c>
      <c r="I58" s="184" t="s">
        <v>1561</v>
      </c>
      <c r="J58" s="184" t="s">
        <v>11215</v>
      </c>
      <c r="K58" s="224"/>
      <c r="L58" s="224"/>
      <c r="M58" s="224"/>
      <c r="N58" s="224"/>
      <c r="O58" s="224"/>
      <c r="P58" s="185"/>
      <c r="Q58" s="225"/>
      <c r="R58" s="182" t="s">
        <v>1201</v>
      </c>
      <c r="S58" s="181" t="str">
        <f t="shared" ca="1" si="24"/>
        <v>TR</v>
      </c>
      <c r="T58" s="181" t="str">
        <f ca="1">IF(B58="","",IF(ISERROR(MATCH($J58,[1]SorP!$B$1:$B$6226,0)),"",INDIRECT("'SorP'!$A$"&amp;MATCH($S58&amp;$J58,[1]SorP!C:C,0))))</f>
        <v>TR-34</v>
      </c>
      <c r="U58" s="201"/>
      <c r="V58" s="226">
        <f>IF(C58="",NA(),IF(OR(C58="Smelter not listed",C58="Smelter not yet identified"),MATCH($B58&amp;$D58,'[1]Smelter Look-up'!$J:$J,0),MATCH($B58&amp;$C58,'[1]Smelter Look-up'!$J:$J,0)))</f>
        <v>128</v>
      </c>
      <c r="X58" s="227">
        <f t="shared" si="3"/>
        <v>0</v>
      </c>
      <c r="AB58" s="228" t="str">
        <f t="shared" si="4"/>
        <v>GoldIstanbul Gold Refinery</v>
      </c>
    </row>
    <row r="59" spans="1:28" s="227" customFormat="1" ht="48.4" customHeight="1">
      <c r="A59" s="181" t="s">
        <v>669</v>
      </c>
      <c r="B59" s="182" t="s">
        <v>1098</v>
      </c>
      <c r="C59" s="186" t="s">
        <v>2153</v>
      </c>
      <c r="D59" s="230"/>
      <c r="E59" s="182" t="s">
        <v>2384</v>
      </c>
      <c r="F59" s="182" t="s">
        <v>669</v>
      </c>
      <c r="G59" s="182" t="s">
        <v>13177</v>
      </c>
      <c r="H59" s="183">
        <v>0</v>
      </c>
      <c r="I59" s="184" t="s">
        <v>1565</v>
      </c>
      <c r="J59" s="184" t="s">
        <v>1566</v>
      </c>
      <c r="K59" s="224"/>
      <c r="L59" s="224"/>
      <c r="M59" s="224"/>
      <c r="N59" s="224"/>
      <c r="O59" s="224"/>
      <c r="P59" s="185"/>
      <c r="Q59" s="225"/>
      <c r="R59" s="182" t="s">
        <v>2153</v>
      </c>
      <c r="S59" s="181" t="str">
        <f t="shared" ca="1" si="24"/>
        <v>US</v>
      </c>
      <c r="T59" s="181" t="str">
        <f ca="1">IF(B59="","",IF(ISERROR(MATCH($J59,[1]SorP!$B$1:$B$6226,0)),"",INDIRECT("'SorP'!$A$"&amp;MATCH($S59&amp;$J59,[1]SorP!C:C,0))))</f>
        <v>US-UT</v>
      </c>
      <c r="U59" s="201"/>
      <c r="V59" s="226">
        <f>IF(C59="",NA(),IF(OR(C59="Smelter not listed",C59="Smelter not yet identified"),MATCH($B59&amp;$D59,'[1]Smelter Look-up'!$J:$J,0),MATCH($B59&amp;$C59,'[1]Smelter Look-up'!$J:$J,0)))</f>
        <v>31</v>
      </c>
      <c r="X59" s="227">
        <f t="shared" si="3"/>
        <v>0</v>
      </c>
      <c r="AB59" s="228" t="str">
        <f t="shared" si="4"/>
        <v>GoldAsahi Refining USA Inc.</v>
      </c>
    </row>
    <row r="60" spans="1:28" s="227" customFormat="1" ht="36.299999999999997" customHeight="1">
      <c r="A60" s="181" t="s">
        <v>673</v>
      </c>
      <c r="B60" s="182" t="s">
        <v>1098</v>
      </c>
      <c r="C60" s="186" t="s">
        <v>52</v>
      </c>
      <c r="D60" s="230"/>
      <c r="E60" s="182" t="s">
        <v>1077</v>
      </c>
      <c r="F60" s="182" t="s">
        <v>673</v>
      </c>
      <c r="G60" s="182" t="s">
        <v>13177</v>
      </c>
      <c r="H60" s="183">
        <v>0</v>
      </c>
      <c r="I60" s="184" t="s">
        <v>2314</v>
      </c>
      <c r="J60" s="184" t="s">
        <v>6611</v>
      </c>
      <c r="K60" s="224"/>
      <c r="L60" s="224"/>
      <c r="M60" s="224"/>
      <c r="N60" s="224"/>
      <c r="O60" s="224"/>
      <c r="P60" s="185"/>
      <c r="Q60" s="225"/>
      <c r="R60" s="182" t="s">
        <v>52</v>
      </c>
      <c r="S60" s="181" t="str">
        <f t="shared" ca="1" si="24"/>
        <v>JP</v>
      </c>
      <c r="T60" s="181" t="str">
        <f ca="1">IF(B60="","",IF(ISERROR(MATCH($J60,[1]SorP!$B$1:$B$6226,0)),"",INDIRECT("'SorP'!$A$"&amp;MATCH($S60&amp;$J60,[1]SorP!C:C,0))))</f>
        <v>JP-44</v>
      </c>
      <c r="U60" s="201"/>
      <c r="V60" s="226">
        <f>IF(C60="",NA(),IF(OR(C60="Smelter not listed",C60="Smelter not yet identified"),MATCH($B60&amp;$D60,'[1]Smelter Look-up'!$J:$J,0),MATCH($B60&amp;$C60,'[1]Smelter Look-up'!$J:$J,0)))</f>
        <v>141</v>
      </c>
      <c r="X60" s="227">
        <f t="shared" si="3"/>
        <v>0</v>
      </c>
      <c r="AB60" s="228" t="str">
        <f t="shared" si="4"/>
        <v>GoldJX Nippon Mining &amp; Metals Co., Ltd.</v>
      </c>
    </row>
    <row r="61" spans="1:28" s="227" customFormat="1" ht="60.5" customHeight="1">
      <c r="A61" s="181" t="s">
        <v>676</v>
      </c>
      <c r="B61" s="182" t="s">
        <v>1098</v>
      </c>
      <c r="C61" s="186" t="s">
        <v>675</v>
      </c>
      <c r="D61" s="230"/>
      <c r="E61" s="182" t="s">
        <v>2384</v>
      </c>
      <c r="F61" s="182" t="s">
        <v>676</v>
      </c>
      <c r="G61" s="182" t="s">
        <v>13177</v>
      </c>
      <c r="H61" s="183">
        <v>0</v>
      </c>
      <c r="I61" s="184" t="s">
        <v>1573</v>
      </c>
      <c r="J61" s="184" t="s">
        <v>1566</v>
      </c>
      <c r="K61" s="224"/>
      <c r="L61" s="224"/>
      <c r="M61" s="224"/>
      <c r="N61" s="224"/>
      <c r="O61" s="224"/>
      <c r="P61" s="185"/>
      <c r="Q61" s="225"/>
      <c r="R61" s="182" t="s">
        <v>675</v>
      </c>
      <c r="S61" s="181" t="str">
        <f t="shared" ref="S61" ca="1" si="25">IF(B61="","",IF(ISERROR(MATCH($E61,CL,0)),"Unknown",INDIRECT("'C'!$A$"&amp;MATCH($E61,CL,0)+1)))</f>
        <v>US</v>
      </c>
      <c r="T61" s="181" t="str">
        <f ca="1">IF(B61="","",IF(ISERROR(MATCH($J61,[1]SorP!$B$1:$B$6226,0)),"",INDIRECT("'SorP'!$A$"&amp;MATCH($S61&amp;$J61,[1]SorP!C:C,0))))</f>
        <v>US-UT</v>
      </c>
      <c r="U61" s="201"/>
      <c r="V61" s="226">
        <f>IF(C61="",NA(),IF(OR(C61="Smelter not listed",C61="Smelter not yet identified"),MATCH($B61&amp;$D61,'[1]Smelter Look-up'!$J:$J,0),MATCH($B61&amp;$C61,'[1]Smelter Look-up'!$J:$J,0)))</f>
        <v>146</v>
      </c>
      <c r="X61" s="227">
        <f t="shared" si="3"/>
        <v>0</v>
      </c>
      <c r="AB61" s="228" t="str">
        <f t="shared" si="4"/>
        <v>GoldKennecott Utah Copper LLC</v>
      </c>
    </row>
    <row r="62" spans="1:28" s="227" customFormat="1" ht="24.2" customHeight="1">
      <c r="A62" s="181" t="s">
        <v>677</v>
      </c>
      <c r="B62" s="182" t="s">
        <v>1098</v>
      </c>
      <c r="C62" s="186" t="s">
        <v>2102</v>
      </c>
      <c r="D62" s="230"/>
      <c r="E62" s="182" t="s">
        <v>1077</v>
      </c>
      <c r="F62" s="182" t="s">
        <v>677</v>
      </c>
      <c r="G62" s="182" t="s">
        <v>13177</v>
      </c>
      <c r="H62" s="183">
        <v>0</v>
      </c>
      <c r="I62" s="184" t="s">
        <v>1574</v>
      </c>
      <c r="J62" s="184" t="s">
        <v>1547</v>
      </c>
      <c r="K62" s="224"/>
      <c r="L62" s="224"/>
      <c r="M62" s="224"/>
      <c r="N62" s="224"/>
      <c r="O62" s="224"/>
      <c r="P62" s="185"/>
      <c r="Q62" s="225"/>
      <c r="R62" s="182" t="s">
        <v>2102</v>
      </c>
      <c r="S62" s="181" t="str">
        <f t="shared" ref="S62" ca="1" si="26">IF(B62="","",IF(ISERROR(MATCH($E62,CL,0)),"Unknown",INDIRECT("'C'!$A$"&amp;MATCH($E62,CL,0)+1)))</f>
        <v>JP</v>
      </c>
      <c r="T62" s="181" t="str">
        <f ca="1">IF(B62="","",IF(ISERROR(MATCH($J62,[1]SorP!$B$1:$B$6226,0)),"",INDIRECT("'SorP'!$A$"&amp;MATCH($S62&amp;$J62,[1]SorP!C:C,0))))</f>
        <v>JP-11</v>
      </c>
      <c r="U62" s="201"/>
      <c r="V62" s="226">
        <f>IF(C62="",NA(),IF(OR(C62="Smelter not listed",C62="Smelter not yet identified"),MATCH($B62&amp;$D62,'[1]Smelter Look-up'!$J:$J,0),MATCH($B62&amp;$C62,'[1]Smelter Look-up'!$J:$J,0)))</f>
        <v>151</v>
      </c>
      <c r="X62" s="227">
        <f t="shared" ref="X62:X101" si="27">IF(AND(C62="Smelter not listed",OR(LEN(D62)=0,LEN(E62)=0)),1,0)</f>
        <v>0</v>
      </c>
      <c r="AB62" s="228" t="str">
        <f t="shared" ref="AB62:AB101" si="28">B62&amp;C62</f>
        <v>GoldKojima Chemicals Co., Ltd.</v>
      </c>
    </row>
    <row r="63" spans="1:28" s="227" customFormat="1" ht="48.4" customHeight="1">
      <c r="A63" s="181" t="s">
        <v>685</v>
      </c>
      <c r="B63" s="182" t="s">
        <v>1098</v>
      </c>
      <c r="C63" s="186" t="s">
        <v>53</v>
      </c>
      <c r="D63" s="230"/>
      <c r="E63" s="182" t="s">
        <v>1077</v>
      </c>
      <c r="F63" s="182" t="s">
        <v>685</v>
      </c>
      <c r="G63" s="182" t="s">
        <v>13177</v>
      </c>
      <c r="H63" s="183">
        <v>0</v>
      </c>
      <c r="I63" s="184" t="s">
        <v>1584</v>
      </c>
      <c r="J63" s="184" t="s">
        <v>1547</v>
      </c>
      <c r="K63" s="224"/>
      <c r="L63" s="224"/>
      <c r="M63" s="224"/>
      <c r="N63" s="224"/>
      <c r="O63" s="224"/>
      <c r="P63" s="185"/>
      <c r="Q63" s="225"/>
      <c r="R63" s="182" t="s">
        <v>53</v>
      </c>
      <c r="S63" s="181" t="str">
        <f t="shared" ref="S63:S66" ca="1" si="29">IF(B63="","",IF(ISERROR(MATCH($E63,CL,0)),"Unknown",INDIRECT("'C'!$A$"&amp;MATCH($E63,CL,0)+1)))</f>
        <v>JP</v>
      </c>
      <c r="T63" s="181" t="str">
        <f ca="1">IF(B63="","",IF(ISERROR(MATCH($J63,[1]SorP!$B$1:$B$6226,0)),"",INDIRECT("'SorP'!$A$"&amp;MATCH($S63&amp;$J63,[1]SorP!C:C,0))))</f>
        <v>JP-11</v>
      </c>
      <c r="U63" s="201"/>
      <c r="V63" s="226">
        <f>IF(C63="",NA(),IF(OR(C63="Smelter not listed",C63="Smelter not yet identified"),MATCH($B63&amp;$D63,'[1]Smelter Look-up'!$J:$J,0),MATCH($B63&amp;$C63,'[1]Smelter Look-up'!$J:$J,0)))</f>
        <v>175</v>
      </c>
      <c r="X63" s="227">
        <f t="shared" si="27"/>
        <v>0</v>
      </c>
      <c r="AB63" s="228" t="str">
        <f t="shared" si="28"/>
        <v>GoldMatsuda Sangyo Co., Ltd.</v>
      </c>
    </row>
    <row r="64" spans="1:28" s="227" customFormat="1" ht="48.4" customHeight="1">
      <c r="A64" s="181" t="s">
        <v>691</v>
      </c>
      <c r="B64" s="182" t="s">
        <v>1098</v>
      </c>
      <c r="C64" s="186" t="s">
        <v>1131</v>
      </c>
      <c r="D64" s="230"/>
      <c r="E64" s="182" t="s">
        <v>1077</v>
      </c>
      <c r="F64" s="182" t="s">
        <v>691</v>
      </c>
      <c r="G64" s="182" t="s">
        <v>13177</v>
      </c>
      <c r="H64" s="183">
        <v>0</v>
      </c>
      <c r="I64" s="184" t="s">
        <v>1509</v>
      </c>
      <c r="J64" s="184" t="s">
        <v>1509</v>
      </c>
      <c r="K64" s="224"/>
      <c r="L64" s="224"/>
      <c r="M64" s="224"/>
      <c r="N64" s="224"/>
      <c r="O64" s="224"/>
      <c r="P64" s="185"/>
      <c r="Q64" s="225"/>
      <c r="R64" s="182" t="s">
        <v>1131</v>
      </c>
      <c r="S64" s="181" t="str">
        <f t="shared" ca="1" si="29"/>
        <v>JP</v>
      </c>
      <c r="T64" s="181" t="str">
        <f ca="1">IF(B64="","",IF(ISERROR(MATCH($J64,[1]SorP!$B$1:$B$6226,0)),"",INDIRECT("'SorP'!$A$"&amp;MATCH($S64&amp;$J64,[1]SorP!C:C,0))))</f>
        <v>JP-13</v>
      </c>
      <c r="U64" s="201"/>
      <c r="V64" s="226">
        <f>IF(C64="",NA(),IF(OR(C64="Smelter not listed",C64="Smelter not yet identified"),MATCH($B64&amp;$D64,'[1]Smelter Look-up'!$J:$J,0),MATCH($B64&amp;$C64,'[1]Smelter Look-up'!$J:$J,0)))</f>
        <v>192</v>
      </c>
      <c r="X64" s="227">
        <f t="shared" si="27"/>
        <v>0</v>
      </c>
      <c r="AB64" s="228" t="str">
        <f t="shared" si="28"/>
        <v>GoldMitsubishi Materials Corporation</v>
      </c>
    </row>
    <row r="65" spans="1:28" s="227" customFormat="1" ht="60.5" customHeight="1">
      <c r="A65" s="181" t="s">
        <v>692</v>
      </c>
      <c r="B65" s="182" t="s">
        <v>1098</v>
      </c>
      <c r="C65" s="186" t="s">
        <v>1196</v>
      </c>
      <c r="D65" s="230"/>
      <c r="E65" s="182" t="s">
        <v>1077</v>
      </c>
      <c r="F65" s="182" t="s">
        <v>692</v>
      </c>
      <c r="G65" s="182" t="s">
        <v>13177</v>
      </c>
      <c r="H65" s="183">
        <v>0</v>
      </c>
      <c r="I65" s="184" t="s">
        <v>1594</v>
      </c>
      <c r="J65" s="184" t="s">
        <v>1593</v>
      </c>
      <c r="K65" s="224"/>
      <c r="L65" s="224"/>
      <c r="M65" s="224"/>
      <c r="N65" s="224"/>
      <c r="O65" s="224"/>
      <c r="P65" s="185"/>
      <c r="Q65" s="225"/>
      <c r="R65" s="182" t="s">
        <v>1196</v>
      </c>
      <c r="S65" s="181" t="str">
        <f t="shared" ca="1" si="29"/>
        <v>JP</v>
      </c>
      <c r="T65" s="181" t="str">
        <f ca="1">IF(B65="","",IF(ISERROR(MATCH($J65,[1]SorP!$B$1:$B$6226,0)),"",INDIRECT("'SorP'!$A$"&amp;MATCH($S65&amp;$J65,[1]SorP!C:C,0))))</f>
        <v>JP-34</v>
      </c>
      <c r="U65" s="201"/>
      <c r="V65" s="226">
        <f>IF(C65="",NA(),IF(OR(C65="Smelter not listed",C65="Smelter not yet identified"),MATCH($B65&amp;$D65,'[1]Smelter Look-up'!$J:$J,0),MATCH($B65&amp;$C65,'[1]Smelter Look-up'!$J:$J,0)))</f>
        <v>194</v>
      </c>
      <c r="X65" s="227">
        <f t="shared" si="27"/>
        <v>0</v>
      </c>
      <c r="AB65" s="228" t="str">
        <f t="shared" si="28"/>
        <v>GoldMitsui Mining and Smelting Co., Ltd.</v>
      </c>
    </row>
    <row r="66" spans="1:28" s="227" customFormat="1" ht="60.5" customHeight="1">
      <c r="A66" s="181" t="s">
        <v>696</v>
      </c>
      <c r="B66" s="182" t="s">
        <v>1098</v>
      </c>
      <c r="C66" s="186" t="s">
        <v>2109</v>
      </c>
      <c r="D66" s="230"/>
      <c r="E66" s="182" t="s">
        <v>1077</v>
      </c>
      <c r="F66" s="182" t="s">
        <v>696</v>
      </c>
      <c r="G66" s="182" t="s">
        <v>13177</v>
      </c>
      <c r="H66" s="183">
        <v>0</v>
      </c>
      <c r="I66" s="184" t="s">
        <v>1599</v>
      </c>
      <c r="J66" s="184" t="s">
        <v>1600</v>
      </c>
      <c r="K66" s="224"/>
      <c r="L66" s="224"/>
      <c r="M66" s="224"/>
      <c r="N66" s="224"/>
      <c r="O66" s="224"/>
      <c r="P66" s="185"/>
      <c r="Q66" s="225"/>
      <c r="R66" s="182" t="s">
        <v>2109</v>
      </c>
      <c r="S66" s="181" t="str">
        <f t="shared" ca="1" si="29"/>
        <v>JP</v>
      </c>
      <c r="T66" s="181" t="str">
        <f ca="1">IF(B66="","",IF(ISERROR(MATCH($J66,[1]SorP!$B$1:$B$6226,0)),"",INDIRECT("'SorP'!$A$"&amp;MATCH($S66&amp;$J66,[1]SorP!C:C,0))))</f>
        <v>JP-12</v>
      </c>
      <c r="U66" s="201"/>
      <c r="V66" s="226">
        <f>IF(C66="",NA(),IF(OR(C66="Smelter not listed",C66="Smelter not yet identified"),MATCH($B66&amp;$D66,'[1]Smelter Look-up'!$J:$J,0),MATCH($B66&amp;$C66,'[1]Smelter Look-up'!$J:$J,0)))</f>
        <v>204</v>
      </c>
      <c r="X66" s="227">
        <f t="shared" si="27"/>
        <v>0</v>
      </c>
      <c r="AB66" s="228" t="str">
        <f t="shared" si="28"/>
        <v>GoldNihon Material Co., Ltd.</v>
      </c>
    </row>
    <row r="67" spans="1:28" s="227" customFormat="1" ht="60.5" customHeight="1">
      <c r="A67" s="181" t="s">
        <v>699</v>
      </c>
      <c r="B67" s="182" t="s">
        <v>1098</v>
      </c>
      <c r="C67" s="186" t="s">
        <v>15334</v>
      </c>
      <c r="D67" s="230"/>
      <c r="E67" s="182" t="s">
        <v>1067</v>
      </c>
      <c r="F67" s="182" t="s">
        <v>699</v>
      </c>
      <c r="G67" s="182" t="s">
        <v>13177</v>
      </c>
      <c r="H67" s="183">
        <v>0</v>
      </c>
      <c r="I67" s="184" t="s">
        <v>15337</v>
      </c>
      <c r="J67" s="184" t="s">
        <v>3741</v>
      </c>
      <c r="K67" s="224"/>
      <c r="L67" s="224"/>
      <c r="M67" s="224"/>
      <c r="N67" s="224"/>
      <c r="O67" s="224"/>
      <c r="P67" s="185"/>
      <c r="Q67" s="225"/>
      <c r="R67" s="182" t="s">
        <v>15334</v>
      </c>
      <c r="S67" s="181" t="str">
        <f t="shared" ref="S67" ca="1" si="30">IF(B67="","",IF(ISERROR(MATCH($E67,CL,0)),"Unknown",INDIRECT("'C'!$A$"&amp;MATCH($E67,CL,0)+1)))</f>
        <v>CH</v>
      </c>
      <c r="T67" s="181" t="str">
        <f ca="1">IF(B67="","",IF(ISERROR(MATCH($J67,[1]SorP!$B$1:$B$6226,0)),"",INDIRECT("'SorP'!$A$"&amp;MATCH($S67&amp;$J67,[1]SorP!C:C,0))))</f>
        <v>CH-GE</v>
      </c>
      <c r="U67" s="201"/>
      <c r="V67" s="226">
        <f>IF(C67="",NA(),IF(OR(C67="Smelter not listed",C67="Smelter not yet identified"),MATCH($B67&amp;$D67,'[1]Smelter Look-up'!$J:$J,0),MATCH($B67&amp;$C67,'[1]Smelter Look-up'!$J:$J,0)))</f>
        <v>195</v>
      </c>
      <c r="X67" s="227">
        <f t="shared" si="27"/>
        <v>0</v>
      </c>
      <c r="AB67" s="228" t="str">
        <f t="shared" si="28"/>
        <v>GoldMKS PAMP SA</v>
      </c>
    </row>
    <row r="68" spans="1:28" s="227" customFormat="1" ht="84.7" customHeight="1">
      <c r="A68" s="181" t="s">
        <v>712</v>
      </c>
      <c r="B68" s="182" t="s">
        <v>1098</v>
      </c>
      <c r="C68" s="186" t="s">
        <v>54</v>
      </c>
      <c r="D68" s="230"/>
      <c r="E68" s="182" t="s">
        <v>1077</v>
      </c>
      <c r="F68" s="182" t="s">
        <v>712</v>
      </c>
      <c r="G68" s="182" t="s">
        <v>13177</v>
      </c>
      <c r="H68" s="183">
        <v>0</v>
      </c>
      <c r="I68" s="184" t="s">
        <v>1628</v>
      </c>
      <c r="J68" s="184" t="s">
        <v>2165</v>
      </c>
      <c r="K68" s="224"/>
      <c r="L68" s="224"/>
      <c r="M68" s="224"/>
      <c r="N68" s="224"/>
      <c r="O68" s="224"/>
      <c r="P68" s="185"/>
      <c r="Q68" s="225"/>
      <c r="R68" s="182" t="s">
        <v>54</v>
      </c>
      <c r="S68" s="181" t="str">
        <f t="shared" ref="S68:S71" ca="1" si="31">IF(B68="","",IF(ISERROR(MATCH($E68,CL,0)),"Unknown",INDIRECT("'C'!$A$"&amp;MATCH($E68,CL,0)+1)))</f>
        <v>JP</v>
      </c>
      <c r="T68" s="181" t="str">
        <f ca="1">IF(B68="","",IF(ISERROR(MATCH($J68,[1]SorP!$B$1:$B$6226,0)),"",INDIRECT("'SorP'!$A$"&amp;MATCH($S68&amp;$J68,[1]SorP!C:C,0))))</f>
        <v>JP-38</v>
      </c>
      <c r="U68" s="201"/>
      <c r="V68" s="226">
        <f>IF(C68="",NA(),IF(OR(C68="Smelter not listed",C68="Smelter not yet identified"),MATCH($B68&amp;$D68,'[1]Smelter Look-up'!$J:$J,0),MATCH($B68&amp;$C68,'[1]Smelter Look-up'!$J:$J,0)))</f>
        <v>276</v>
      </c>
      <c r="X68" s="227">
        <f t="shared" si="27"/>
        <v>0</v>
      </c>
      <c r="AB68" s="228" t="str">
        <f t="shared" si="28"/>
        <v>GoldSumitomo Metal Mining Co., Ltd.</v>
      </c>
    </row>
    <row r="69" spans="1:28" s="227" customFormat="1" ht="48.4" customHeight="1">
      <c r="A69" s="181" t="s">
        <v>713</v>
      </c>
      <c r="B69" s="182" t="s">
        <v>1098</v>
      </c>
      <c r="C69" s="186" t="s">
        <v>1199</v>
      </c>
      <c r="D69" s="230"/>
      <c r="E69" s="182" t="s">
        <v>1077</v>
      </c>
      <c r="F69" s="182" t="s">
        <v>713</v>
      </c>
      <c r="G69" s="182" t="s">
        <v>13177</v>
      </c>
      <c r="H69" s="183">
        <v>0</v>
      </c>
      <c r="I69" s="184" t="s">
        <v>1629</v>
      </c>
      <c r="J69" s="184" t="s">
        <v>1630</v>
      </c>
      <c r="K69" s="224"/>
      <c r="L69" s="224"/>
      <c r="M69" s="224"/>
      <c r="N69" s="224"/>
      <c r="O69" s="224"/>
      <c r="P69" s="185"/>
      <c r="Q69" s="225"/>
      <c r="R69" s="182" t="s">
        <v>1199</v>
      </c>
      <c r="S69" s="181" t="str">
        <f t="shared" ca="1" si="31"/>
        <v>JP</v>
      </c>
      <c r="T69" s="181" t="str">
        <f ca="1">IF(B69="","",IF(ISERROR(MATCH($J69,[1]SorP!$B$1:$B$6226,0)),"",INDIRECT("'SorP'!$A$"&amp;MATCH($S69&amp;$J69,[1]SorP!C:C,0))))</f>
        <v>JP-14</v>
      </c>
      <c r="U69" s="201"/>
      <c r="V69" s="226">
        <f>IF(C69="",NA(),IF(OR(C69="Smelter not listed",C69="Smelter not yet identified"),MATCH($B69&amp;$D69,'[1]Smelter Look-up'!$J:$J,0),MATCH($B69&amp;$C69,'[1]Smelter Look-up'!$J:$J,0)))</f>
        <v>289</v>
      </c>
      <c r="X69" s="227">
        <f t="shared" si="27"/>
        <v>0</v>
      </c>
      <c r="AB69" s="228" t="str">
        <f t="shared" si="28"/>
        <v>GoldTanaka Kikinzoku Kogyo K.K.</v>
      </c>
    </row>
    <row r="70" spans="1:28" s="227" customFormat="1" ht="24.2" customHeight="1">
      <c r="A70" s="181" t="s">
        <v>716</v>
      </c>
      <c r="B70" s="182" t="s">
        <v>1098</v>
      </c>
      <c r="C70" s="186" t="s">
        <v>2117</v>
      </c>
      <c r="D70" s="230"/>
      <c r="E70" s="182" t="s">
        <v>1077</v>
      </c>
      <c r="F70" s="182" t="s">
        <v>716</v>
      </c>
      <c r="G70" s="182" t="s">
        <v>13177</v>
      </c>
      <c r="H70" s="183">
        <v>0</v>
      </c>
      <c r="I70" s="184" t="s">
        <v>1635</v>
      </c>
      <c r="J70" s="184" t="s">
        <v>1547</v>
      </c>
      <c r="K70" s="224"/>
      <c r="L70" s="224"/>
      <c r="M70" s="224"/>
      <c r="N70" s="224"/>
      <c r="O70" s="224"/>
      <c r="P70" s="185"/>
      <c r="Q70" s="225"/>
      <c r="R70" s="182" t="s">
        <v>2117</v>
      </c>
      <c r="S70" s="181" t="str">
        <f t="shared" ca="1" si="31"/>
        <v>JP</v>
      </c>
      <c r="T70" s="181" t="str">
        <f ca="1">IF(B70="","",IF(ISERROR(MATCH($J70,[1]SorP!$B$1:$B$6226,0)),"",INDIRECT("'SorP'!$A$"&amp;MATCH($S70&amp;$J70,[1]SorP!C:C,0))))</f>
        <v>JP-11</v>
      </c>
      <c r="U70" s="201"/>
      <c r="V70" s="226">
        <f>IF(C70="",NA(),IF(OR(C70="Smelter not listed",C70="Smelter not yet identified"),MATCH($B70&amp;$D70,'[1]Smelter Look-up'!$J:$J,0),MATCH($B70&amp;$C70,'[1]Smelter Look-up'!$J:$J,0)))</f>
        <v>294</v>
      </c>
      <c r="X70" s="227">
        <f t="shared" si="27"/>
        <v>0</v>
      </c>
      <c r="AB70" s="228" t="str">
        <f t="shared" si="28"/>
        <v>GoldTokuriki Honten Co., Ltd.</v>
      </c>
    </row>
    <row r="71" spans="1:28" s="227" customFormat="1" ht="60.5" customHeight="1">
      <c r="A71" s="181" t="s">
        <v>719</v>
      </c>
      <c r="B71" s="182" t="s">
        <v>1098</v>
      </c>
      <c r="C71" s="186" t="s">
        <v>2283</v>
      </c>
      <c r="D71" s="230"/>
      <c r="E71" s="182" t="s">
        <v>1064</v>
      </c>
      <c r="F71" s="182" t="s">
        <v>719</v>
      </c>
      <c r="G71" s="182" t="s">
        <v>13177</v>
      </c>
      <c r="H71" s="183">
        <v>0</v>
      </c>
      <c r="I71" s="184" t="s">
        <v>1641</v>
      </c>
      <c r="J71" s="184" t="s">
        <v>3104</v>
      </c>
      <c r="K71" s="224"/>
      <c r="L71" s="224"/>
      <c r="M71" s="224"/>
      <c r="N71" s="224"/>
      <c r="O71" s="224"/>
      <c r="P71" s="185"/>
      <c r="Q71" s="225"/>
      <c r="R71" s="182" t="s">
        <v>2283</v>
      </c>
      <c r="S71" s="181" t="str">
        <f t="shared" ca="1" si="31"/>
        <v>BE</v>
      </c>
      <c r="T71" s="181" t="str">
        <f ca="1">IF(B71="","",IF(ISERROR(MATCH($J71,[1]SorP!$B$1:$B$6226,0)),"",INDIRECT("'SorP'!$A$"&amp;MATCH($S71&amp;$J71,[1]SorP!C:C,0))))</f>
        <v>BE-VAN</v>
      </c>
      <c r="U71" s="201"/>
      <c r="V71" s="226">
        <f>IF(C71="",NA(),IF(OR(C71="Smelter not listed",C71="Smelter not yet identified"),MATCH($B71&amp;$D71,'[1]Smelter Look-up'!$J:$J,0),MATCH($B71&amp;$C71,'[1]Smelter Look-up'!$J:$J,0)))</f>
        <v>303</v>
      </c>
      <c r="X71" s="227">
        <f t="shared" si="27"/>
        <v>0</v>
      </c>
      <c r="AB71" s="228" t="str">
        <f t="shared" si="28"/>
        <v>GoldUmicore S.A. Business Unit Precious Metals Refining</v>
      </c>
    </row>
    <row r="72" spans="1:28" s="227" customFormat="1" ht="84.7" customHeight="1">
      <c r="A72" s="181" t="s">
        <v>384</v>
      </c>
      <c r="B72" s="182" t="s">
        <v>1098</v>
      </c>
      <c r="C72" s="186" t="s">
        <v>13747</v>
      </c>
      <c r="D72" s="230"/>
      <c r="E72" s="182" t="s">
        <v>1077</v>
      </c>
      <c r="F72" s="182" t="s">
        <v>384</v>
      </c>
      <c r="G72" s="182" t="s">
        <v>13177</v>
      </c>
      <c r="H72" s="183">
        <v>0</v>
      </c>
      <c r="I72" s="184" t="s">
        <v>1546</v>
      </c>
      <c r="J72" s="184" t="s">
        <v>1547</v>
      </c>
      <c r="K72" s="224"/>
      <c r="L72" s="224"/>
      <c r="M72" s="224"/>
      <c r="N72" s="224"/>
      <c r="O72" s="224"/>
      <c r="P72" s="185"/>
      <c r="Q72" s="225"/>
      <c r="R72" s="182" t="s">
        <v>13747</v>
      </c>
      <c r="S72" s="181" t="str">
        <f t="shared" ref="S72" ca="1" si="32">IF(B72="","",IF(ISERROR(MATCH($E72,CL,0)),"Unknown",INDIRECT("'C'!$A$"&amp;MATCH($E72,CL,0)+1)))</f>
        <v>JP</v>
      </c>
      <c r="T72" s="181" t="str">
        <f ca="1">IF(B72="","",IF(ISERROR(MATCH($J72,[1]SorP!$B$1:$B$6226,0)),"",INDIRECT("'SorP'!$A$"&amp;MATCH($S72&amp;$J72,[1]SorP!C:C,0))))</f>
        <v>JP-11</v>
      </c>
      <c r="U72" s="201"/>
      <c r="V72" s="226">
        <f>IF(C72="",NA(),IF(OR(C72="Smelter not listed",C72="Smelter not yet identified"),MATCH($B72&amp;$D72,'[1]Smelter Look-up'!$J:$J,0),MATCH($B72&amp;$C72,'[1]Smelter Look-up'!$J:$J,0)))</f>
        <v>74</v>
      </c>
      <c r="X72" s="227">
        <f t="shared" si="27"/>
        <v>0</v>
      </c>
      <c r="AB72" s="228" t="str">
        <f t="shared" si="28"/>
        <v>GoldEco-System Recycling Co., Ltd. East Plant</v>
      </c>
    </row>
    <row r="73" spans="1:28" s="227" customFormat="1" ht="48.4" customHeight="1">
      <c r="A73" s="181" t="s">
        <v>722</v>
      </c>
      <c r="B73" s="182" t="s">
        <v>1098</v>
      </c>
      <c r="C73" s="186" t="s">
        <v>2440</v>
      </c>
      <c r="D73" s="230"/>
      <c r="E73" s="182" t="s">
        <v>1062</v>
      </c>
      <c r="F73" s="182" t="s">
        <v>722</v>
      </c>
      <c r="G73" s="182" t="s">
        <v>13177</v>
      </c>
      <c r="H73" s="183">
        <v>0</v>
      </c>
      <c r="I73" s="184" t="s">
        <v>1645</v>
      </c>
      <c r="J73" s="184" t="s">
        <v>1646</v>
      </c>
      <c r="K73" s="224"/>
      <c r="L73" s="224"/>
      <c r="M73" s="224"/>
      <c r="N73" s="224"/>
      <c r="O73" s="224"/>
      <c r="P73" s="185"/>
      <c r="Q73" s="225"/>
      <c r="R73" s="182" t="s">
        <v>2440</v>
      </c>
      <c r="S73" s="181" t="str">
        <f t="shared" ref="S73" ca="1" si="33">IF(B73="","",IF(ISERROR(MATCH($E73,CL,0)),"Unknown",INDIRECT("'C'!$A$"&amp;MATCH($E73,CL,0)+1)))</f>
        <v>AU</v>
      </c>
      <c r="T73" s="181" t="str">
        <f ca="1">IF(B73="","",IF(ISERROR(MATCH($J73,[1]SorP!$B$1:$B$6226,0)),"",INDIRECT("'SorP'!$A$"&amp;MATCH($S73&amp;$J73,[1]SorP!C:C,0))))</f>
        <v>AU-WA</v>
      </c>
      <c r="U73" s="201"/>
      <c r="V73" s="226">
        <f>IF(C73="",NA(),IF(OR(C73="Smelter not listed",C73="Smelter not yet identified"),MATCH($B73&amp;$D73,'[1]Smelter Look-up'!$J:$J,0),MATCH($B73&amp;$C73,'[1]Smelter Look-up'!$J:$J,0)))</f>
        <v>307</v>
      </c>
      <c r="X73" s="227">
        <f t="shared" si="27"/>
        <v>0</v>
      </c>
      <c r="AB73" s="228" t="str">
        <f t="shared" si="28"/>
        <v>GoldWestern Australian Mint (T/a The Perth Mint)</v>
      </c>
    </row>
    <row r="74" spans="1:28" s="227" customFormat="1" ht="48.4" customHeight="1">
      <c r="A74" s="181" t="s">
        <v>681</v>
      </c>
      <c r="B74" s="182" t="s">
        <v>1098</v>
      </c>
      <c r="C74" s="186" t="s">
        <v>15610</v>
      </c>
      <c r="D74" s="230"/>
      <c r="E74" s="182" t="s">
        <v>1080</v>
      </c>
      <c r="F74" s="182" t="s">
        <v>681</v>
      </c>
      <c r="G74" s="182" t="s">
        <v>13177</v>
      </c>
      <c r="H74" s="183">
        <v>0</v>
      </c>
      <c r="I74" s="184" t="s">
        <v>1579</v>
      </c>
      <c r="J74" s="184" t="s">
        <v>12814</v>
      </c>
      <c r="K74" s="224"/>
      <c r="L74" s="224"/>
      <c r="M74" s="224"/>
      <c r="N74" s="224"/>
      <c r="O74" s="224"/>
      <c r="P74" s="185"/>
      <c r="Q74" s="225"/>
      <c r="R74" s="182" t="s">
        <v>15610</v>
      </c>
      <c r="S74" s="181" t="str">
        <f t="shared" ref="S74" ca="1" si="34">IF(B74="","",IF(ISERROR(MATCH($E74,CL,0)),"Unknown",INDIRECT("'C'!$A$"&amp;MATCH($E74,CL,0)+1)))</f>
        <v>KR</v>
      </c>
      <c r="T74" s="181" t="str">
        <f ca="1">IF(B74="","",IF(ISERROR(MATCH($J74,[1]SorP!$B$1:$B$6226,0)),"",INDIRECT("'SorP'!$A$"&amp;MATCH($S74&amp;$J74,[1]SorP!C:C,0))))</f>
        <v>KR-31</v>
      </c>
      <c r="U74" s="201"/>
      <c r="V74" s="226">
        <f>IF(C74="",NA(),IF(OR(C74="Smelter not listed",C74="Smelter not yet identified"),MATCH($B74&amp;$D74,'[1]Smelter Look-up'!$J:$J,0),MATCH($B74&amp;$C74,'[1]Smelter Look-up'!$J:$J,0)))</f>
        <v>168</v>
      </c>
      <c r="X74" s="227">
        <f t="shared" si="27"/>
        <v>0</v>
      </c>
      <c r="AB74" s="228" t="str">
        <f t="shared" si="28"/>
        <v>GoldLS MnM Inc.</v>
      </c>
    </row>
    <row r="75" spans="1:28" s="227" customFormat="1" ht="60.5" customHeight="1">
      <c r="A75" s="181" t="s">
        <v>639</v>
      </c>
      <c r="B75" s="182" t="s">
        <v>1098</v>
      </c>
      <c r="C75" s="186" t="s">
        <v>2096</v>
      </c>
      <c r="D75" s="230"/>
      <c r="E75" s="182" t="s">
        <v>1077</v>
      </c>
      <c r="F75" s="182" t="s">
        <v>639</v>
      </c>
      <c r="G75" s="182" t="s">
        <v>13177</v>
      </c>
      <c r="H75" s="183">
        <v>0</v>
      </c>
      <c r="I75" s="184" t="s">
        <v>1520</v>
      </c>
      <c r="J75" s="184" t="s">
        <v>1521</v>
      </c>
      <c r="K75" s="224"/>
      <c r="L75" s="224"/>
      <c r="M75" s="224"/>
      <c r="N75" s="224"/>
      <c r="O75" s="224"/>
      <c r="P75" s="185"/>
      <c r="Q75" s="225"/>
      <c r="R75" s="182" t="s">
        <v>2096</v>
      </c>
      <c r="S75" s="181" t="str">
        <f t="shared" ref="S75" ca="1" si="35">IF(B75="","",IF(ISERROR(MATCH($E75,CL,0)),"Unknown",INDIRECT("'C'!$A$"&amp;MATCH($E75,CL,0)+1)))</f>
        <v>JP</v>
      </c>
      <c r="T75" s="181" t="str">
        <f ca="1">IF(B75="","",IF(ISERROR(MATCH($J75,[1]SorP!$B$1:$B$6226,0)),"",INDIRECT("'SorP'!$A$"&amp;MATCH($S75&amp;$J75,[1]SorP!C:C,0))))</f>
        <v>JP-07</v>
      </c>
      <c r="U75" s="201"/>
      <c r="V75" s="226">
        <f>IF(C75="",NA(),IF(OR(C75="Smelter not listed",C75="Smelter not yet identified"),MATCH($B75&amp;$D75,'[1]Smelter Look-up'!$J:$J,0),MATCH($B75&amp;$C75,'[1]Smelter Look-up'!$J:$J,0)))</f>
        <v>32</v>
      </c>
      <c r="X75" s="227">
        <f t="shared" si="27"/>
        <v>0</v>
      </c>
      <c r="AB75" s="228" t="str">
        <f t="shared" si="28"/>
        <v>GoldAsaka Riken Co., Ltd.</v>
      </c>
    </row>
    <row r="76" spans="1:28" s="227" customFormat="1" ht="60.5" customHeight="1">
      <c r="A76" s="181" t="s">
        <v>711</v>
      </c>
      <c r="B76" s="182" t="s">
        <v>1098</v>
      </c>
      <c r="C76" s="186" t="s">
        <v>886</v>
      </c>
      <c r="D76" s="230"/>
      <c r="E76" s="182" t="s">
        <v>2383</v>
      </c>
      <c r="F76" s="182" t="s">
        <v>711</v>
      </c>
      <c r="G76" s="182" t="s">
        <v>13177</v>
      </c>
      <c r="H76" s="183">
        <v>0</v>
      </c>
      <c r="I76" s="184" t="s">
        <v>1627</v>
      </c>
      <c r="J76" s="184" t="s">
        <v>11458</v>
      </c>
      <c r="K76" s="224"/>
      <c r="L76" s="224"/>
      <c r="M76" s="224"/>
      <c r="N76" s="224"/>
      <c r="O76" s="224"/>
      <c r="P76" s="185"/>
      <c r="Q76" s="225"/>
      <c r="R76" s="182" t="s">
        <v>886</v>
      </c>
      <c r="S76" s="181" t="str">
        <f t="shared" ref="S76" ca="1" si="36">IF(B76="","",IF(ISERROR(MATCH($E76,CL,0)),"Unknown",INDIRECT("'C'!$A$"&amp;MATCH($E76,CL,0)+1)))</f>
        <v>TW</v>
      </c>
      <c r="T76" s="181" t="str">
        <f ca="1">IF(B76="","",IF(ISERROR(MATCH($J76,[1]SorP!$B$1:$B$6226,0)),"",INDIRECT("'SorP'!$A$"&amp;MATCH($S76&amp;$J76,[1]SorP!C:C,0))))</f>
        <v>TW-TNN</v>
      </c>
      <c r="U76" s="201"/>
      <c r="V76" s="226">
        <f>IF(C76="",NA(),IF(OR(C76="Smelter not listed",C76="Smelter not yet identified"),MATCH($B76&amp;$D76,'[1]Smelter Look-up'!$J:$J,0),MATCH($B76&amp;$C76,'[1]Smelter Look-up'!$J:$J,0)))</f>
        <v>269</v>
      </c>
      <c r="X76" s="227">
        <f t="shared" si="27"/>
        <v>0</v>
      </c>
      <c r="AB76" s="228" t="str">
        <f t="shared" si="28"/>
        <v>GoldSolar Applied Materials Technology Corp.</v>
      </c>
    </row>
    <row r="77" spans="1:28" s="227" customFormat="1" ht="96.8" customHeight="1">
      <c r="A77" s="181" t="s">
        <v>2157</v>
      </c>
      <c r="B77" s="182" t="s">
        <v>1098</v>
      </c>
      <c r="C77" s="186" t="s">
        <v>2155</v>
      </c>
      <c r="D77" s="230"/>
      <c r="E77" s="182" t="s">
        <v>1070</v>
      </c>
      <c r="F77" s="182" t="s">
        <v>2157</v>
      </c>
      <c r="G77" s="182" t="s">
        <v>13177</v>
      </c>
      <c r="H77" s="183">
        <v>0</v>
      </c>
      <c r="I77" s="184" t="s">
        <v>1510</v>
      </c>
      <c r="J77" s="184" t="s">
        <v>1511</v>
      </c>
      <c r="K77" s="224"/>
      <c r="L77" s="224"/>
      <c r="M77" s="224"/>
      <c r="N77" s="224"/>
      <c r="O77" s="224"/>
      <c r="P77" s="185"/>
      <c r="Q77" s="225"/>
      <c r="R77" s="182" t="s">
        <v>2155</v>
      </c>
      <c r="S77" s="181" t="str">
        <f t="shared" ref="S77" ca="1" si="37">IF(B77="","",IF(ISERROR(MATCH($E77,CL,0)),"Unknown",INDIRECT("'C'!$A$"&amp;MATCH($E77,CL,0)+1)))</f>
        <v>DE</v>
      </c>
      <c r="T77" s="181" t="str">
        <f ca="1">IF(B77="","",IF(ISERROR(MATCH($J77,[1]SorP!$B$1:$B$6226,0)),"",INDIRECT("'SorP'!$A$"&amp;MATCH($S77&amp;$J77,[1]SorP!C:C,0))))</f>
        <v>DE-BW</v>
      </c>
      <c r="U77" s="201"/>
      <c r="V77" s="226">
        <f>IF(C77="",NA(),IF(OR(C77="Smelter not listed",C77="Smelter not yet identified"),MATCH($B77&amp;$D77,'[1]Smelter Look-up'!$J:$J,0),MATCH($B77&amp;$C77,'[1]Smelter Look-up'!$J:$J,0)))</f>
        <v>308</v>
      </c>
      <c r="X77" s="227">
        <f t="shared" si="27"/>
        <v>0</v>
      </c>
      <c r="AB77" s="228" t="str">
        <f t="shared" si="28"/>
        <v>GoldWIELAND Edelmetalle GmbH</v>
      </c>
    </row>
    <row r="78" spans="1:28" s="227" customFormat="1" ht="72.599999999999994" customHeight="1">
      <c r="A78" s="181" t="s">
        <v>2158</v>
      </c>
      <c r="B78" s="182" t="s">
        <v>1098</v>
      </c>
      <c r="C78" s="186" t="s">
        <v>12382</v>
      </c>
      <c r="D78" s="230"/>
      <c r="E78" s="182" t="s">
        <v>1063</v>
      </c>
      <c r="F78" s="182" t="s">
        <v>2158</v>
      </c>
      <c r="G78" s="182" t="s">
        <v>13177</v>
      </c>
      <c r="H78" s="183">
        <v>0</v>
      </c>
      <c r="I78" s="184" t="s">
        <v>2159</v>
      </c>
      <c r="J78" s="184" t="s">
        <v>2755</v>
      </c>
      <c r="K78" s="224"/>
      <c r="L78" s="224"/>
      <c r="M78" s="224"/>
      <c r="N78" s="224"/>
      <c r="O78" s="224"/>
      <c r="P78" s="185"/>
      <c r="Q78" s="225"/>
      <c r="R78" s="182" t="s">
        <v>12382</v>
      </c>
      <c r="S78" s="181" t="str">
        <f t="shared" ref="S78" ca="1" si="38">IF(B78="","",IF(ISERROR(MATCH($E78,CL,0)),"Unknown",INDIRECT("'C'!$A$"&amp;MATCH($E78,CL,0)+1)))</f>
        <v>AT</v>
      </c>
      <c r="T78" s="181" t="str">
        <f ca="1">IF(B78="","",IF(ISERROR(MATCH($J78,[1]SorP!$B$1:$B$6226,0)),"",INDIRECT("'SorP'!$A$"&amp;MATCH($S78&amp;$J78,[1]SorP!C:C,0))))</f>
        <v>AT-9</v>
      </c>
      <c r="U78" s="201"/>
      <c r="V78" s="226">
        <f>IF(C78="",NA(),IF(OR(C78="Smelter not listed",C78="Smelter not yet identified"),MATCH($B78&amp;$D78,'[1]Smelter Look-up'!$J:$J,0),MATCH($B78&amp;$C78,'[1]Smelter Look-up'!$J:$J,0)))</f>
        <v>208</v>
      </c>
      <c r="X78" s="227">
        <f t="shared" si="27"/>
        <v>0</v>
      </c>
      <c r="AB78" s="228" t="str">
        <f t="shared" si="28"/>
        <v>GoldOgussa Osterreichische Gold- und Silber-Scheideanstalt GmbH</v>
      </c>
    </row>
    <row r="79" spans="1:28" s="227" customFormat="1" ht="60.5" customHeight="1">
      <c r="A79" s="181" t="s">
        <v>1383</v>
      </c>
      <c r="B79" s="182" t="s">
        <v>1100</v>
      </c>
      <c r="C79" s="186" t="s">
        <v>15338</v>
      </c>
      <c r="D79" s="230"/>
      <c r="E79" s="182" t="s">
        <v>2384</v>
      </c>
      <c r="F79" s="182" t="s">
        <v>1383</v>
      </c>
      <c r="G79" s="182" t="s">
        <v>13177</v>
      </c>
      <c r="H79" s="183">
        <v>0</v>
      </c>
      <c r="I79" s="184" t="s">
        <v>1711</v>
      </c>
      <c r="J79" s="184" t="s">
        <v>1591</v>
      </c>
      <c r="K79" s="224"/>
      <c r="L79" s="224"/>
      <c r="M79" s="224"/>
      <c r="N79" s="224"/>
      <c r="O79" s="224"/>
      <c r="P79" s="185"/>
      <c r="Q79" s="225"/>
      <c r="R79" s="182" t="s">
        <v>15338</v>
      </c>
      <c r="S79" s="181" t="str">
        <f t="shared" ref="S79:S81" ca="1" si="39">IF(B79="","",IF(ISERROR(MATCH($E79,CL,0)),"Unknown",INDIRECT("'C'!$A$"&amp;MATCH($E79,CL,0)+1)))</f>
        <v>US</v>
      </c>
      <c r="T79" s="181" t="str">
        <f ca="1">IF(B79="","",IF(ISERROR(MATCH($J79,[1]SorP!$B$1:$B$6226,0)),"",INDIRECT("'SorP'!$A$"&amp;MATCH($S79&amp;$J79,[1]SorP!C:C,0))))</f>
        <v>US-MA</v>
      </c>
      <c r="U79" s="201"/>
      <c r="V79" s="226">
        <f>IF(C79="",NA(),IF(OR(C79="Smelter not listed",C79="Smelter not yet identified"),MATCH($B79&amp;$D79,'[1]Smelter Look-up'!$J:$J,0),MATCH($B79&amp;$C79,'[1]Smelter Look-up'!$J:$J,0)))</f>
        <v>359</v>
      </c>
      <c r="X79" s="227">
        <f t="shared" si="27"/>
        <v>0</v>
      </c>
      <c r="AB79" s="228" t="str">
        <f t="shared" si="28"/>
        <v>TantalumMaterion Newton Inc.</v>
      </c>
    </row>
    <row r="80" spans="1:28" s="227" customFormat="1" ht="84.7" customHeight="1">
      <c r="A80" s="181" t="s">
        <v>739</v>
      </c>
      <c r="B80" s="182" t="s">
        <v>1100</v>
      </c>
      <c r="C80" s="186" t="s">
        <v>13196</v>
      </c>
      <c r="D80" s="230"/>
      <c r="E80" s="182" t="s">
        <v>1069</v>
      </c>
      <c r="F80" s="182" t="s">
        <v>739</v>
      </c>
      <c r="G80" s="182" t="s">
        <v>13177</v>
      </c>
      <c r="H80" s="183">
        <v>0</v>
      </c>
      <c r="I80" s="184" t="s">
        <v>1694</v>
      </c>
      <c r="J80" s="184" t="s">
        <v>13535</v>
      </c>
      <c r="K80" s="224"/>
      <c r="L80" s="224"/>
      <c r="M80" s="224"/>
      <c r="N80" s="224"/>
      <c r="O80" s="224"/>
      <c r="P80" s="185"/>
      <c r="Q80" s="225"/>
      <c r="R80" s="182" t="s">
        <v>13196</v>
      </c>
      <c r="S80" s="181" t="str">
        <f t="shared" ca="1" si="39"/>
        <v>CN</v>
      </c>
      <c r="T80" s="181" t="str">
        <f ca="1">IF(B80="","",IF(ISERROR(MATCH($J80,[1]SorP!$B$1:$B$6226,0)),"",INDIRECT("'SorP'!$A$"&amp;MATCH($S80&amp;$J80,[1]SorP!C:C,0))))</f>
        <v>CN-HN</v>
      </c>
      <c r="U80" s="201"/>
      <c r="V80" s="226">
        <f>IF(C80="",NA(),IF(OR(C80="Smelter not listed",C80="Smelter not yet identified"),MATCH($B80&amp;$D80,'[1]Smelter Look-up'!$J:$J,0),MATCH($B80&amp;$C80,'[1]Smelter Look-up'!$J:$J,0)))</f>
        <v>394</v>
      </c>
      <c r="X80" s="227">
        <f t="shared" si="27"/>
        <v>0</v>
      </c>
      <c r="AB80" s="228" t="str">
        <f t="shared" si="28"/>
        <v>TantalumYanling Jincheng Tantalum &amp; Niobium Co., Ltd.</v>
      </c>
    </row>
    <row r="81" spans="1:28" s="227" customFormat="1" ht="96.8" customHeight="1">
      <c r="A81" s="181" t="s">
        <v>1364</v>
      </c>
      <c r="B81" s="182" t="s">
        <v>1100</v>
      </c>
      <c r="C81" s="186" t="s">
        <v>2123</v>
      </c>
      <c r="D81" s="230"/>
      <c r="E81" s="182" t="s">
        <v>1069</v>
      </c>
      <c r="F81" s="182" t="s">
        <v>1364</v>
      </c>
      <c r="G81" s="182" t="s">
        <v>13177</v>
      </c>
      <c r="H81" s="183">
        <v>0</v>
      </c>
      <c r="I81" s="184" t="s">
        <v>1682</v>
      </c>
      <c r="J81" s="184" t="s">
        <v>13531</v>
      </c>
      <c r="K81" s="224"/>
      <c r="L81" s="224"/>
      <c r="M81" s="224"/>
      <c r="N81" s="224"/>
      <c r="O81" s="224"/>
      <c r="P81" s="185"/>
      <c r="Q81" s="225"/>
      <c r="R81" s="182" t="s">
        <v>2123</v>
      </c>
      <c r="S81" s="181" t="str">
        <f t="shared" ca="1" si="39"/>
        <v>CN</v>
      </c>
      <c r="T81" s="181" t="str">
        <f ca="1">IF(B81="","",IF(ISERROR(MATCH($J81,[1]SorP!$B$1:$B$6226,0)),"",INDIRECT("'SorP'!$A$"&amp;MATCH($S81&amp;$J81,[1]SorP!C:C,0))))</f>
        <v>CN-JX</v>
      </c>
      <c r="U81" s="201"/>
      <c r="V81" s="226">
        <f>IF(C81="",NA(),IF(OR(C81="Smelter not listed",C81="Smelter not yet identified"),MATCH($B81&amp;$D81,'[1]Smelter Look-up'!$J:$J,0),MATCH($B81&amp;$C81,'[1]Smelter Look-up'!$J:$J,0)))</f>
        <v>355</v>
      </c>
      <c r="X81" s="227">
        <f t="shared" si="27"/>
        <v>0</v>
      </c>
      <c r="AB81" s="228" t="str">
        <f t="shared" si="28"/>
        <v>TantalumJiujiang Zhongao Tantalum &amp; Niobium Co., Ltd.</v>
      </c>
    </row>
    <row r="82" spans="1:28" s="227" customFormat="1" ht="24.2" customHeight="1">
      <c r="A82" s="181" t="s">
        <v>133</v>
      </c>
      <c r="B82" s="182" t="s">
        <v>1101</v>
      </c>
      <c r="C82" s="186" t="s">
        <v>143</v>
      </c>
      <c r="D82" s="230"/>
      <c r="E82" s="182" t="s">
        <v>1069</v>
      </c>
      <c r="F82" s="182" t="s">
        <v>133</v>
      </c>
      <c r="G82" s="182" t="s">
        <v>13177</v>
      </c>
      <c r="H82" s="183">
        <v>0</v>
      </c>
      <c r="I82" s="184" t="s">
        <v>1732</v>
      </c>
      <c r="J82" s="184" t="s">
        <v>13531</v>
      </c>
      <c r="K82" s="224"/>
      <c r="L82" s="224"/>
      <c r="M82" s="224"/>
      <c r="N82" s="224"/>
      <c r="O82" s="224"/>
      <c r="P82" s="185"/>
      <c r="Q82" s="225"/>
      <c r="R82" s="182" t="s">
        <v>143</v>
      </c>
      <c r="S82" s="181" t="str">
        <f t="shared" ref="S82" ca="1" si="40">IF(B82="","",IF(ISERROR(MATCH($E82,CL,0)),"Unknown",INDIRECT("'C'!$A$"&amp;MATCH($E82,CL,0)+1)))</f>
        <v>CN</v>
      </c>
      <c r="T82" s="181" t="str">
        <f ca="1">IF(B82="","",IF(ISERROR(MATCH($J82,[1]SorP!$B$1:$B$6226,0)),"",INDIRECT("'SorP'!$A$"&amp;MATCH($S82&amp;$J82,[1]SorP!C:C,0))))</f>
        <v>CN-JX</v>
      </c>
      <c r="U82" s="201"/>
      <c r="V82" s="226">
        <f>IF(C82="",NA(),IF(OR(C82="Smelter not listed",C82="Smelter not yet identified"),MATCH($B82&amp;$D82,'[1]Smelter Look-up'!$J:$J,0),MATCH($B82&amp;$C82,'[1]Smelter Look-up'!$J:$J,0)))</f>
        <v>625</v>
      </c>
      <c r="X82" s="227">
        <f t="shared" si="27"/>
        <v>0</v>
      </c>
      <c r="AB82" s="228" t="str">
        <f t="shared" si="28"/>
        <v>TungstenJiangxi Yaosheng Tungsten Co., Ltd.</v>
      </c>
    </row>
    <row r="83" spans="1:28" s="227" customFormat="1" ht="48.4" customHeight="1">
      <c r="A83" s="181" t="s">
        <v>770</v>
      </c>
      <c r="B83" s="182" t="s">
        <v>1101</v>
      </c>
      <c r="C83" s="186" t="s">
        <v>1344</v>
      </c>
      <c r="D83" s="230"/>
      <c r="E83" s="182" t="s">
        <v>1069</v>
      </c>
      <c r="F83" s="182" t="s">
        <v>770</v>
      </c>
      <c r="G83" s="182" t="s">
        <v>13177</v>
      </c>
      <c r="H83" s="183">
        <v>0</v>
      </c>
      <c r="I83" s="184" t="s">
        <v>1732</v>
      </c>
      <c r="J83" s="184" t="s">
        <v>13531</v>
      </c>
      <c r="K83" s="224"/>
      <c r="L83" s="224"/>
      <c r="M83" s="224"/>
      <c r="N83" s="224"/>
      <c r="O83" s="224"/>
      <c r="P83" s="185"/>
      <c r="Q83" s="225"/>
      <c r="R83" s="182" t="s">
        <v>1344</v>
      </c>
      <c r="S83" s="181" t="str">
        <f t="shared" ref="S83" ca="1" si="41">IF(B83="","",IF(ISERROR(MATCH($E83,CL,0)),"Unknown",INDIRECT("'C'!$A$"&amp;MATCH($E83,CL,0)+1)))</f>
        <v>CN</v>
      </c>
      <c r="T83" s="181" t="str">
        <f ca="1">IF(B83="","",IF(ISERROR(MATCH($J83,[1]SorP!$B$1:$B$6226,0)),"",INDIRECT("'SorP'!$A$"&amp;MATCH($S83&amp;$J83,[1]SorP!C:C,0))))</f>
        <v>CN-JX</v>
      </c>
      <c r="U83" s="201"/>
      <c r="V83" s="226">
        <f>IF(C83="",NA(),IF(OR(C83="Smelter not listed",C83="Smelter not yet identified"),MATCH($B83&amp;$D83,'[1]Smelter Look-up'!$J:$J,0),MATCH($B83&amp;$C83,'[1]Smelter Look-up'!$J:$J,0)))</f>
        <v>595</v>
      </c>
      <c r="X83" s="227">
        <f t="shared" si="27"/>
        <v>0</v>
      </c>
      <c r="AB83" s="228" t="str">
        <f t="shared" si="28"/>
        <v>TungstenChongyi Zhangyuan Tungsten Co., Ltd.</v>
      </c>
    </row>
    <row r="84" spans="1:28" s="227" customFormat="1" ht="48.4" customHeight="1">
      <c r="A84" s="181" t="s">
        <v>730</v>
      </c>
      <c r="B84" s="182" t="s">
        <v>1100</v>
      </c>
      <c r="C84" s="186" t="s">
        <v>14945</v>
      </c>
      <c r="D84" s="230"/>
      <c r="E84" s="182" t="s">
        <v>1069</v>
      </c>
      <c r="F84" s="182" t="s">
        <v>730</v>
      </c>
      <c r="G84" s="182" t="s">
        <v>13177</v>
      </c>
      <c r="H84" s="183">
        <v>0</v>
      </c>
      <c r="I84" s="184" t="s">
        <v>1681</v>
      </c>
      <c r="J84" s="184" t="s">
        <v>13536</v>
      </c>
      <c r="K84" s="224"/>
      <c r="L84" s="224"/>
      <c r="M84" s="224"/>
      <c r="N84" s="224"/>
      <c r="O84" s="224"/>
      <c r="P84" s="185"/>
      <c r="Q84" s="225"/>
      <c r="R84" s="182" t="s">
        <v>14945</v>
      </c>
      <c r="S84" s="181" t="str">
        <f t="shared" ref="S84:S85" ca="1" si="42">IF(B84="","",IF(ISERROR(MATCH($E84,CL,0)),"Unknown",INDIRECT("'C'!$A$"&amp;MATCH($E84,CL,0)+1)))</f>
        <v>CN</v>
      </c>
      <c r="T84" s="181" t="str">
        <f ca="1">IF(B84="","",IF(ISERROR(MATCH($J84,[1]SorP!$B$1:$B$6226,0)),"",INDIRECT("'SorP'!$A$"&amp;MATCH($S84&amp;$J84,[1]SorP!C:C,0))))</f>
        <v>CN-GD</v>
      </c>
      <c r="U84" s="201"/>
      <c r="V84" s="226">
        <f>IF(C84="",NA(),IF(OR(C84="Smelter not listed",C84="Smelter not yet identified"),MATCH($B84&amp;$D84,'[1]Smelter Look-up'!$J:$J,0),MATCH($B84&amp;$C84,'[1]Smelter Look-up'!$J:$J,0)))</f>
        <v>391</v>
      </c>
      <c r="X84" s="227">
        <f t="shared" si="27"/>
        <v>0</v>
      </c>
      <c r="AB84" s="228" t="str">
        <f t="shared" si="28"/>
        <v>TantalumXIMEI RESOURCES (GUANGDONG) LIMITED</v>
      </c>
    </row>
    <row r="85" spans="1:28" s="227" customFormat="1" ht="36.299999999999997" customHeight="1">
      <c r="A85" s="181" t="s">
        <v>732</v>
      </c>
      <c r="B85" s="182" t="s">
        <v>1100</v>
      </c>
      <c r="C85" s="186" t="s">
        <v>44</v>
      </c>
      <c r="D85" s="230"/>
      <c r="E85" s="182" t="s">
        <v>1069</v>
      </c>
      <c r="F85" s="182" t="s">
        <v>732</v>
      </c>
      <c r="G85" s="182" t="s">
        <v>13177</v>
      </c>
      <c r="H85" s="183">
        <v>0</v>
      </c>
      <c r="I85" s="184" t="s">
        <v>1682</v>
      </c>
      <c r="J85" s="184" t="s">
        <v>13531</v>
      </c>
      <c r="K85" s="224"/>
      <c r="L85" s="224"/>
      <c r="M85" s="224"/>
      <c r="N85" s="224"/>
      <c r="O85" s="224"/>
      <c r="P85" s="185"/>
      <c r="Q85" s="225"/>
      <c r="R85" s="182" t="s">
        <v>44</v>
      </c>
      <c r="S85" s="181" t="str">
        <f t="shared" ca="1" si="42"/>
        <v>CN</v>
      </c>
      <c r="T85" s="181" t="str">
        <f ca="1">IF(B85="","",IF(ISERROR(MATCH($J85,[1]SorP!$B$1:$B$6226,0)),"",INDIRECT("'SorP'!$A$"&amp;MATCH($S85&amp;$J85,[1]SorP!C:C,0))))</f>
        <v>CN-JX</v>
      </c>
      <c r="U85" s="201"/>
      <c r="V85" s="226">
        <f>IF(C85="",NA(),IF(OR(C85="Smelter not listed",C85="Smelter not yet identified"),MATCH($B85&amp;$D85,'[1]Smelter Look-up'!$J:$J,0),MATCH($B85&amp;$C85,'[1]Smelter Look-up'!$J:$J,0)))</f>
        <v>354</v>
      </c>
      <c r="X85" s="227">
        <f t="shared" si="27"/>
        <v>0</v>
      </c>
      <c r="AB85" s="228" t="str">
        <f t="shared" si="28"/>
        <v>TantalumJiujiang Tanbre Co., Ltd.</v>
      </c>
    </row>
    <row r="86" spans="1:28" s="227" customFormat="1" ht="20.05" customHeight="1">
      <c r="A86" s="181" t="s">
        <v>137</v>
      </c>
      <c r="B86" s="182" t="s">
        <v>1101</v>
      </c>
      <c r="C86" s="186" t="s">
        <v>147</v>
      </c>
      <c r="D86" s="230"/>
      <c r="E86" s="182" t="s">
        <v>1069</v>
      </c>
      <c r="F86" s="182" t="s">
        <v>137</v>
      </c>
      <c r="G86" s="182" t="s">
        <v>13177</v>
      </c>
      <c r="H86" s="183">
        <v>0</v>
      </c>
      <c r="I86" s="184" t="s">
        <v>1788</v>
      </c>
      <c r="J86" s="184" t="s">
        <v>13530</v>
      </c>
      <c r="K86" s="224"/>
      <c r="L86" s="224"/>
      <c r="M86" s="224"/>
      <c r="N86" s="224"/>
      <c r="O86" s="224"/>
      <c r="P86" s="185"/>
      <c r="Q86" s="225"/>
      <c r="R86" s="182" t="s">
        <v>147</v>
      </c>
      <c r="S86" s="181" t="str">
        <f ca="1">IF(B86="","",IF(ISERROR(MATCH($E86,CL,0)),"Unknown",INDIRECT("'C'!$A$"&amp;MATCH($E86,CL,0)+1)))</f>
        <v>CN</v>
      </c>
      <c r="T86" s="181" t="str">
        <f ca="1">IF(B86="","",IF(ISERROR(MATCH($J86,[1]SorP!$B$1:$B$6226,0)),"",INDIRECT("'SorP'!$A$"&amp;MATCH($S86&amp;$J86,[1]SorP!C:C,0))))</f>
        <v>CN-FJ</v>
      </c>
      <c r="U86" s="201"/>
      <c r="V86" s="226">
        <f>IF(C86="",NA(),IF(OR(C86="Smelter not listed",C86="Smelter not yet identified"),MATCH($B86&amp;$D86,'[1]Smelter Look-up'!$J:$J,0),MATCH($B86&amp;$C86,'[1]Smelter Look-up'!$J:$J,0)))</f>
        <v>658</v>
      </c>
      <c r="X86" s="227">
        <f t="shared" si="27"/>
        <v>0</v>
      </c>
      <c r="AB86" s="228" t="str">
        <f t="shared" si="28"/>
        <v>TungstenXiamen Tungsten (H.C.) Co., Ltd.</v>
      </c>
    </row>
    <row r="87" spans="1:28" s="227" customFormat="1" ht="96.8" customHeight="1">
      <c r="A87" s="181" t="s">
        <v>130</v>
      </c>
      <c r="B87" s="182" t="s">
        <v>1101</v>
      </c>
      <c r="C87" s="186" t="s">
        <v>148</v>
      </c>
      <c r="D87" s="230"/>
      <c r="E87" s="182" t="s">
        <v>1069</v>
      </c>
      <c r="F87" s="182" t="s">
        <v>130</v>
      </c>
      <c r="G87" s="182" t="s">
        <v>13177</v>
      </c>
      <c r="H87" s="183">
        <v>0</v>
      </c>
      <c r="I87" s="184" t="s">
        <v>1792</v>
      </c>
      <c r="J87" s="184" t="s">
        <v>13531</v>
      </c>
      <c r="K87" s="224"/>
      <c r="L87" s="224"/>
      <c r="M87" s="224"/>
      <c r="N87" s="224"/>
      <c r="O87" s="224"/>
      <c r="P87" s="185"/>
      <c r="Q87" s="225"/>
      <c r="R87" s="182" t="s">
        <v>148</v>
      </c>
      <c r="S87" s="181" t="str">
        <f t="shared" ref="S87" ca="1" si="43">IF(B87="","",IF(ISERROR(MATCH($E87,CL,0)),"Unknown",INDIRECT("'C'!$A$"&amp;MATCH($E87,CL,0)+1)))</f>
        <v>CN</v>
      </c>
      <c r="T87" s="181" t="str">
        <f ca="1">IF(B87="","",IF(ISERROR(MATCH($J87,[1]SorP!$B$1:$B$6226,0)),"",INDIRECT("'SorP'!$A$"&amp;MATCH($S87&amp;$J87,[1]SorP!C:C,0))))</f>
        <v>CN-JX</v>
      </c>
      <c r="U87" s="201"/>
      <c r="V87" s="226">
        <f>IF(C87="",NA(),IF(OR(C87="Smelter not listed",C87="Smelter not yet identified"),MATCH($B87&amp;$D87,'[1]Smelter Look-up'!$J:$J,0),MATCH($B87&amp;$C87,'[1]Smelter Look-up'!$J:$J,0)))</f>
        <v>621</v>
      </c>
      <c r="X87" s="227">
        <f t="shared" si="27"/>
        <v>0</v>
      </c>
      <c r="AB87" s="228" t="str">
        <f t="shared" si="28"/>
        <v>TungstenJiangxi Gan Bei Tungsten Co., Ltd.</v>
      </c>
    </row>
    <row r="88" spans="1:28" s="227" customFormat="1" ht="36.299999999999997" customHeight="1">
      <c r="A88" s="181" t="s">
        <v>1370</v>
      </c>
      <c r="B88" s="182" t="s">
        <v>1101</v>
      </c>
      <c r="C88" s="186" t="s">
        <v>15354</v>
      </c>
      <c r="D88" s="230"/>
      <c r="E88" s="182" t="s">
        <v>1069</v>
      </c>
      <c r="F88" s="182" t="s">
        <v>1370</v>
      </c>
      <c r="G88" s="182" t="s">
        <v>13177</v>
      </c>
      <c r="H88" s="183">
        <v>0</v>
      </c>
      <c r="I88" s="184" t="s">
        <v>1733</v>
      </c>
      <c r="J88" s="184" t="s">
        <v>13535</v>
      </c>
      <c r="K88" s="224"/>
      <c r="L88" s="224"/>
      <c r="M88" s="224"/>
      <c r="N88" s="224"/>
      <c r="O88" s="224"/>
      <c r="P88" s="185"/>
      <c r="Q88" s="225"/>
      <c r="R88" s="182" t="s">
        <v>15354</v>
      </c>
      <c r="S88" s="181" t="str">
        <f t="shared" ref="S88" ca="1" si="44">IF(B88="","",IF(ISERROR(MATCH($E88,CL,0)),"Unknown",INDIRECT("'C'!$A$"&amp;MATCH($E88,CL,0)+1)))</f>
        <v>CN</v>
      </c>
      <c r="T88" s="181" t="str">
        <f ca="1">IF(B88="","",IF(ISERROR(MATCH($J88,[1]SorP!$B$1:$B$6226,0)),"",INDIRECT("'SorP'!$A$"&amp;MATCH($S88&amp;$J88,[1]SorP!C:C,0))))</f>
        <v>CN-HN</v>
      </c>
      <c r="U88" s="201"/>
      <c r="V88" s="226">
        <f>IF(C88="",NA(),IF(OR(C88="Smelter not listed",C88="Smelter not yet identified"),MATCH($B88&amp;$D88,'[1]Smelter Look-up'!$J:$J,0),MATCH($B88&amp;$C88,'[1]Smelter Look-up'!$J:$J,0)))</f>
        <v>617</v>
      </c>
      <c r="X88" s="227">
        <f t="shared" si="27"/>
        <v>0</v>
      </c>
      <c r="AB88" s="228" t="str">
        <f t="shared" si="28"/>
        <v>TungstenHunan Shizhuyuan Nonferrous Metals Co., Ltd. Chenzhou Tungsten Products Branch</v>
      </c>
    </row>
    <row r="89" spans="1:28" s="227" customFormat="1" ht="72.599999999999994" customHeight="1">
      <c r="A89" s="181" t="s">
        <v>1393</v>
      </c>
      <c r="B89" s="182" t="s">
        <v>1101</v>
      </c>
      <c r="C89" s="186" t="s">
        <v>1392</v>
      </c>
      <c r="D89" s="230"/>
      <c r="E89" s="182" t="s">
        <v>1069</v>
      </c>
      <c r="F89" s="182" t="s">
        <v>1393</v>
      </c>
      <c r="G89" s="182" t="s">
        <v>13177</v>
      </c>
      <c r="H89" s="183">
        <v>0</v>
      </c>
      <c r="I89" s="184" t="s">
        <v>1732</v>
      </c>
      <c r="J89" s="184" t="s">
        <v>13531</v>
      </c>
      <c r="K89" s="224"/>
      <c r="L89" s="224"/>
      <c r="M89" s="224"/>
      <c r="N89" s="224"/>
      <c r="O89" s="224"/>
      <c r="P89" s="185"/>
      <c r="Q89" s="225"/>
      <c r="R89" s="182" t="s">
        <v>1392</v>
      </c>
      <c r="S89" s="181" t="str">
        <f t="shared" ref="S89" ca="1" si="45">IF(B89="","",IF(ISERROR(MATCH($E89,CL,0)),"Unknown",INDIRECT("'C'!$A$"&amp;MATCH($E89,CL,0)+1)))</f>
        <v>CN</v>
      </c>
      <c r="T89" s="181" t="str">
        <f ca="1">IF(B89="","",IF(ISERROR(MATCH($J89,[1]SorP!$B$1:$B$6226,0)),"",INDIRECT("'SorP'!$A$"&amp;MATCH($S89&amp;$J89,[1]SorP!C:C,0))))</f>
        <v>CN-JX</v>
      </c>
      <c r="U89" s="201"/>
      <c r="V89" s="226">
        <f>IF(C89="",NA(),IF(OR(C89="Smelter not listed",C89="Smelter not yet identified"),MATCH($B89&amp;$D89,'[1]Smelter Look-up'!$J:$J,0),MATCH($B89&amp;$C89,'[1]Smelter Look-up'!$J:$J,0)))</f>
        <v>620</v>
      </c>
      <c r="X89" s="227">
        <f t="shared" si="27"/>
        <v>0</v>
      </c>
      <c r="AB89" s="228" t="str">
        <f t="shared" si="28"/>
        <v>TungstenJiangwu H.C. Starck Tungsten Products Co., Ltd.</v>
      </c>
    </row>
    <row r="90" spans="1:28" s="227" customFormat="1" ht="84.7" customHeight="1">
      <c r="A90" s="181" t="s">
        <v>1374</v>
      </c>
      <c r="B90" s="182" t="s">
        <v>1099</v>
      </c>
      <c r="C90" s="186" t="s">
        <v>877</v>
      </c>
      <c r="D90" s="230"/>
      <c r="E90" s="182" t="s">
        <v>1077</v>
      </c>
      <c r="F90" s="182" t="s">
        <v>1374</v>
      </c>
      <c r="G90" s="182" t="s">
        <v>13177</v>
      </c>
      <c r="H90" s="183">
        <v>0</v>
      </c>
      <c r="I90" s="184" t="s">
        <v>1541</v>
      </c>
      <c r="J90" s="184" t="s">
        <v>1542</v>
      </c>
      <c r="K90" s="224"/>
      <c r="L90" s="224"/>
      <c r="M90" s="224"/>
      <c r="N90" s="224"/>
      <c r="O90" s="224"/>
      <c r="P90" s="185"/>
      <c r="Q90" s="225"/>
      <c r="R90" s="182" t="s">
        <v>877</v>
      </c>
      <c r="S90" s="181" t="str">
        <f t="shared" ref="S90:S92" ca="1" si="46">IF(B90="","",IF(ISERROR(MATCH($E90,CL,0)),"Unknown",INDIRECT("'C'!$A$"&amp;MATCH($E90,CL,0)+1)))</f>
        <v>JP</v>
      </c>
      <c r="T90" s="181" t="str">
        <f ca="1">IF(B90="","",IF(ISERROR(MATCH($J90,[1]SorP!$B$1:$B$6226,0)),"",INDIRECT("'SorP'!$A$"&amp;MATCH($S90&amp;$J90,[1]SorP!C:C,0))))</f>
        <v>JP-05</v>
      </c>
      <c r="U90" s="201"/>
      <c r="V90" s="226">
        <f>IF(C90="",NA(),IF(OR(C90="Smelter not listed",C90="Smelter not yet identified"),MATCH($B90&amp;$D90,'[1]Smelter Look-up'!$J:$J,0),MATCH($B90&amp;$C90,'[1]Smelter Look-up'!$J:$J,0)))</f>
        <v>429</v>
      </c>
      <c r="X90" s="227">
        <f t="shared" si="27"/>
        <v>0</v>
      </c>
      <c r="AB90" s="228" t="str">
        <f t="shared" si="28"/>
        <v>TinDowa</v>
      </c>
    </row>
    <row r="91" spans="1:28" s="227" customFormat="1" ht="36.299999999999997" customHeight="1">
      <c r="A91" s="181" t="s">
        <v>745</v>
      </c>
      <c r="B91" s="182" t="s">
        <v>1099</v>
      </c>
      <c r="C91" s="186" t="s">
        <v>814</v>
      </c>
      <c r="D91" s="230"/>
      <c r="E91" s="182" t="s">
        <v>2382</v>
      </c>
      <c r="F91" s="182" t="s">
        <v>745</v>
      </c>
      <c r="G91" s="182" t="s">
        <v>13177</v>
      </c>
      <c r="H91" s="183">
        <v>0</v>
      </c>
      <c r="I91" s="184" t="s">
        <v>1728</v>
      </c>
      <c r="J91" s="184" t="s">
        <v>1728</v>
      </c>
      <c r="K91" s="224"/>
      <c r="L91" s="224"/>
      <c r="M91" s="224"/>
      <c r="N91" s="224"/>
      <c r="O91" s="224"/>
      <c r="P91" s="185"/>
      <c r="Q91" s="225"/>
      <c r="R91" s="182" t="s">
        <v>814</v>
      </c>
      <c r="S91" s="181" t="str">
        <f t="shared" ca="1" si="46"/>
        <v>BO</v>
      </c>
      <c r="T91" s="181" t="str">
        <f ca="1">IF(B91="","",IF(ISERROR(MATCH($J91,[1]SorP!$B$1:$B$6226,0)),"",INDIRECT("'SorP'!$A$"&amp;MATCH($S91&amp;$J91,[1]SorP!C:C,0))))</f>
        <v>BO-O</v>
      </c>
      <c r="U91" s="201"/>
      <c r="V91" s="226">
        <f>IF(C91="",NA(),IF(OR(C91="Smelter not listed",C91="Smelter not yet identified"),MATCH($B91&amp;$D91,'[1]Smelter Look-up'!$J:$J,0),MATCH($B91&amp;$C91,'[1]Smelter Look-up'!$J:$J,0)))</f>
        <v>433</v>
      </c>
      <c r="X91" s="227">
        <f t="shared" si="27"/>
        <v>0</v>
      </c>
      <c r="AB91" s="228" t="str">
        <f t="shared" si="28"/>
        <v>TinEM Vinto</v>
      </c>
    </row>
    <row r="92" spans="1:28" s="227" customFormat="1" ht="36.299999999999997" customHeight="1">
      <c r="A92" s="181" t="s">
        <v>747</v>
      </c>
      <c r="B92" s="182" t="s">
        <v>1099</v>
      </c>
      <c r="C92" s="186" t="s">
        <v>788</v>
      </c>
      <c r="D92" s="230"/>
      <c r="E92" s="182" t="s">
        <v>853</v>
      </c>
      <c r="F92" s="182" t="s">
        <v>747</v>
      </c>
      <c r="G92" s="182" t="s">
        <v>13177</v>
      </c>
      <c r="H92" s="183">
        <v>0</v>
      </c>
      <c r="I92" s="184" t="s">
        <v>1730</v>
      </c>
      <c r="J92" s="184" t="s">
        <v>9448</v>
      </c>
      <c r="K92" s="224"/>
      <c r="L92" s="224"/>
      <c r="M92" s="224"/>
      <c r="N92" s="224"/>
      <c r="O92" s="224"/>
      <c r="P92" s="185"/>
      <c r="Q92" s="225"/>
      <c r="R92" s="182" t="s">
        <v>788</v>
      </c>
      <c r="S92" s="181" t="str">
        <f t="shared" ca="1" si="46"/>
        <v>PL</v>
      </c>
      <c r="T92" s="181" t="str">
        <f ca="1">IF(B92="","",IF(ISERROR(MATCH($J92,[1]SorP!$B$1:$B$6226,0)),"",INDIRECT("'SorP'!$A$"&amp;MATCH($S92&amp;$J92,[1]SorP!C:C,0))))</f>
        <v>PL-18</v>
      </c>
      <c r="U92" s="201"/>
      <c r="V92" s="226">
        <f>IF(C92="",NA(),IF(OR(C92="Smelter not listed",C92="Smelter not yet identified"),MATCH($B92&amp;$D92,'[1]Smelter Look-up'!$J:$J,0),MATCH($B92&amp;$C92,'[1]Smelter Look-up'!$J:$J,0)))</f>
        <v>442</v>
      </c>
      <c r="X92" s="227">
        <f t="shared" si="27"/>
        <v>0</v>
      </c>
      <c r="AB92" s="228" t="str">
        <f t="shared" si="28"/>
        <v>TinFenix Metals</v>
      </c>
    </row>
    <row r="93" spans="1:28" s="227" customFormat="1" ht="36.299999999999997" customHeight="1">
      <c r="A93" s="181" t="s">
        <v>759</v>
      </c>
      <c r="B93" s="182" t="s">
        <v>1099</v>
      </c>
      <c r="C93" s="186" t="s">
        <v>610</v>
      </c>
      <c r="D93" s="230"/>
      <c r="E93" s="182" t="s">
        <v>1074</v>
      </c>
      <c r="F93" s="182" t="s">
        <v>759</v>
      </c>
      <c r="G93" s="182" t="s">
        <v>13177</v>
      </c>
      <c r="H93" s="183">
        <v>0</v>
      </c>
      <c r="I93" s="184" t="s">
        <v>1726</v>
      </c>
      <c r="J93" s="184" t="s">
        <v>12799</v>
      </c>
      <c r="K93" s="224"/>
      <c r="L93" s="224"/>
      <c r="M93" s="224"/>
      <c r="N93" s="224"/>
      <c r="O93" s="224"/>
      <c r="P93" s="185"/>
      <c r="Q93" s="225"/>
      <c r="R93" s="182" t="s">
        <v>610</v>
      </c>
      <c r="S93" s="181" t="str">
        <f t="shared" ref="S93" ca="1" si="47">IF(B93="","",IF(ISERROR(MATCH($E93,CL,0)),"Unknown",INDIRECT("'C'!$A$"&amp;MATCH($E93,CL,0)+1)))</f>
        <v>ID</v>
      </c>
      <c r="T93" s="181" t="str">
        <f ca="1">IF(B93="","",IF(ISERROR(MATCH($J93,[1]SorP!$B$1:$B$6226,0)),"",INDIRECT("'SorP'!$A$"&amp;MATCH($S93&amp;$J93,[1]SorP!C:C,0))))</f>
        <v>ID-BB</v>
      </c>
      <c r="U93" s="201"/>
      <c r="V93" s="226">
        <f>IF(C93="",NA(),IF(OR(C93="Smelter not listed",C93="Smelter not yet identified"),MATCH($B93&amp;$D93,'[1]Smelter Look-up'!$J:$J,0),MATCH($B93&amp;$C93,'[1]Smelter Look-up'!$J:$J,0)))</f>
        <v>518</v>
      </c>
      <c r="X93" s="227">
        <f t="shared" si="27"/>
        <v>0</v>
      </c>
      <c r="AB93" s="228" t="str">
        <f t="shared" si="28"/>
        <v>TinPT Mitra Stania Prima</v>
      </c>
    </row>
    <row r="94" spans="1:28" s="227" customFormat="1" ht="72.599999999999994" customHeight="1">
      <c r="A94" s="181" t="s">
        <v>1740</v>
      </c>
      <c r="B94" s="182" t="s">
        <v>1099</v>
      </c>
      <c r="C94" s="186" t="s">
        <v>2104</v>
      </c>
      <c r="D94" s="230"/>
      <c r="E94" s="182" t="s">
        <v>2384</v>
      </c>
      <c r="F94" s="182" t="s">
        <v>1740</v>
      </c>
      <c r="G94" s="182" t="s">
        <v>13177</v>
      </c>
      <c r="H94" s="183">
        <v>0</v>
      </c>
      <c r="I94" s="184" t="s">
        <v>1741</v>
      </c>
      <c r="J94" s="184" t="s">
        <v>1601</v>
      </c>
      <c r="K94" s="224"/>
      <c r="L94" s="224"/>
      <c r="M94" s="224"/>
      <c r="N94" s="224"/>
      <c r="O94" s="224"/>
      <c r="P94" s="185"/>
      <c r="Q94" s="225"/>
      <c r="R94" s="182" t="s">
        <v>2104</v>
      </c>
      <c r="S94" s="181" t="str">
        <f t="shared" ref="S94" ca="1" si="48">IF(B94="","",IF(ISERROR(MATCH($E94,CL,0)),"Unknown",INDIRECT("'C'!$A$"&amp;MATCH($E94,CL,0)+1)))</f>
        <v>US</v>
      </c>
      <c r="T94" s="181" t="str">
        <f ca="1">IF(B94="","",IF(ISERROR(MATCH($J94,[1]SorP!$B$1:$B$6226,0)),"",INDIRECT("'SorP'!$A$"&amp;MATCH($S94&amp;$J94,[1]SorP!C:C,0))))</f>
        <v>US-OH</v>
      </c>
      <c r="U94" s="201"/>
      <c r="V94" s="226">
        <f>IF(C94="",NA(),IF(OR(C94="Smelter not listed",C94="Smelter not yet identified"),MATCH($B94&amp;$D94,'[1]Smelter Look-up'!$J:$J,0),MATCH($B94&amp;$C94,'[1]Smelter Look-up'!$J:$J,0)))</f>
        <v>479</v>
      </c>
      <c r="X94" s="227">
        <f t="shared" si="27"/>
        <v>0</v>
      </c>
      <c r="AB94" s="228" t="str">
        <f t="shared" si="28"/>
        <v>TinMetallic Resources, Inc.</v>
      </c>
    </row>
    <row r="95" spans="1:28" s="227" customFormat="1" ht="48.4">
      <c r="A95" s="181" t="s">
        <v>1380</v>
      </c>
      <c r="B95" s="182" t="s">
        <v>1100</v>
      </c>
      <c r="C95" s="186" t="s">
        <v>14946</v>
      </c>
      <c r="D95" s="230"/>
      <c r="E95" s="182" t="s">
        <v>859</v>
      </c>
      <c r="F95" s="182" t="s">
        <v>1380</v>
      </c>
      <c r="G95" s="182" t="s">
        <v>13177</v>
      </c>
      <c r="H95" s="183">
        <v>0</v>
      </c>
      <c r="I95" s="184" t="s">
        <v>1707</v>
      </c>
      <c r="J95" s="184" t="s">
        <v>1708</v>
      </c>
      <c r="K95" s="224"/>
      <c r="L95" s="224"/>
      <c r="M95" s="224"/>
      <c r="N95" s="224"/>
      <c r="O95" s="224"/>
      <c r="P95" s="185"/>
      <c r="Q95" s="225"/>
      <c r="R95" s="182" t="s">
        <v>14946</v>
      </c>
      <c r="S95" s="181" t="str">
        <f t="shared" ref="S95" ca="1" si="49">IF(B95="","",IF(ISERROR(MATCH($E95,CL,0)),"Unknown",INDIRECT("'C'!$A$"&amp;MATCH($E95,CL,0)+1)))</f>
        <v>TH</v>
      </c>
      <c r="T95" s="181" t="str">
        <f ca="1">IF(B95="","",IF(ISERROR(MATCH($J95,[1]SorP!$B$1:$B$6226,0)),"",INDIRECT("'SorP'!$A$"&amp;MATCH($S95&amp;$J95,[1]SorP!C:C,0))))</f>
        <v>TH-21</v>
      </c>
      <c r="U95" s="201"/>
      <c r="V95" s="226">
        <f>IF(C95="",NA(),IF(OR(C95="Smelter not listed",C95="Smelter not yet identified"),MATCH($B95&amp;$D95,'[1]Smelter Look-up'!$J:$J,0),MATCH($B95&amp;$C95,'[1]Smelter Look-up'!$J:$J,0)))</f>
        <v>384</v>
      </c>
      <c r="X95" s="227">
        <f t="shared" si="27"/>
        <v>0</v>
      </c>
      <c r="AB95" s="228" t="str">
        <f t="shared" si="28"/>
        <v>TantalumTANIOBIS Co., Ltd.</v>
      </c>
    </row>
    <row r="96" spans="1:28" s="227" customFormat="1" ht="60.5">
      <c r="A96" s="181" t="s">
        <v>1385</v>
      </c>
      <c r="B96" s="182" t="s">
        <v>1100</v>
      </c>
      <c r="C96" s="186" t="s">
        <v>14947</v>
      </c>
      <c r="D96" s="230"/>
      <c r="E96" s="182" t="s">
        <v>1077</v>
      </c>
      <c r="F96" s="182" t="s">
        <v>1385</v>
      </c>
      <c r="G96" s="182" t="s">
        <v>13177</v>
      </c>
      <c r="H96" s="183">
        <v>0</v>
      </c>
      <c r="I96" s="184" t="s">
        <v>15621</v>
      </c>
      <c r="J96" s="184" t="s">
        <v>1712</v>
      </c>
      <c r="K96" s="224"/>
      <c r="L96" s="224"/>
      <c r="M96" s="224"/>
      <c r="N96" s="224"/>
      <c r="O96" s="224"/>
      <c r="P96" s="185"/>
      <c r="Q96" s="225"/>
      <c r="R96" s="182" t="s">
        <v>14947</v>
      </c>
      <c r="S96" s="181" t="str">
        <f t="shared" ref="S96" ca="1" si="50">IF(B96="","",IF(ISERROR(MATCH($E96,CL,0)),"Unknown",INDIRECT("'C'!$A$"&amp;MATCH($E96,CL,0)+1)))</f>
        <v>JP</v>
      </c>
      <c r="T96" s="181" t="str">
        <f ca="1">IF(B96="","",IF(ISERROR(MATCH($J96,[1]SorP!$B$1:$B$6226,0)),"",INDIRECT("'SorP'!$A$"&amp;MATCH($S96&amp;$J96,[1]SorP!C:C,0))))</f>
        <v>JP-08</v>
      </c>
      <c r="U96" s="201"/>
      <c r="V96" s="226">
        <f>IF(C96="",NA(),IF(OR(C96="Smelter not listed",C96="Smelter not yet identified"),MATCH($B96&amp;$D96,'[1]Smelter Look-up'!$J:$J,0),MATCH($B96&amp;$C96,'[1]Smelter Look-up'!$J:$J,0)))</f>
        <v>386</v>
      </c>
      <c r="X96" s="227">
        <f t="shared" si="27"/>
        <v>0</v>
      </c>
      <c r="AB96" s="228" t="str">
        <f t="shared" si="28"/>
        <v>TantalumTANIOBIS Japan Co., Ltd.</v>
      </c>
    </row>
    <row r="97" spans="1:28" s="227" customFormat="1" ht="72.599999999999994">
      <c r="A97" s="181" t="s">
        <v>1386</v>
      </c>
      <c r="B97" s="182" t="s">
        <v>1100</v>
      </c>
      <c r="C97" s="186" t="s">
        <v>14948</v>
      </c>
      <c r="D97" s="230"/>
      <c r="E97" s="182" t="s">
        <v>1070</v>
      </c>
      <c r="F97" s="182" t="s">
        <v>1386</v>
      </c>
      <c r="G97" s="182" t="s">
        <v>13177</v>
      </c>
      <c r="H97" s="183">
        <v>0</v>
      </c>
      <c r="I97" s="184" t="s">
        <v>1710</v>
      </c>
      <c r="J97" s="184" t="s">
        <v>1511</v>
      </c>
      <c r="K97" s="224"/>
      <c r="L97" s="224"/>
      <c r="M97" s="224"/>
      <c r="N97" s="224"/>
      <c r="O97" s="224"/>
      <c r="P97" s="185"/>
      <c r="Q97" s="225"/>
      <c r="R97" s="182" t="s">
        <v>14948</v>
      </c>
      <c r="S97" s="181" t="str">
        <f t="shared" ref="S97" ca="1" si="51">IF(B97="","",IF(ISERROR(MATCH($E97,CL,0)),"Unknown",INDIRECT("'C'!$A$"&amp;MATCH($E97,CL,0)+1)))</f>
        <v>DE</v>
      </c>
      <c r="T97" s="181" t="str">
        <f ca="1">IF(B97="","",IF(ISERROR(MATCH($J97,[1]SorP!$B$1:$B$6226,0)),"",INDIRECT("'SorP'!$A$"&amp;MATCH($S97&amp;$J97,[1]SorP!C:C,0))))</f>
        <v>DE-BW</v>
      </c>
      <c r="U97" s="201"/>
      <c r="V97" s="226">
        <f>IF(C97="",NA(),IF(OR(C97="Smelter not listed",C97="Smelter not yet identified"),MATCH($B97&amp;$D97,'[1]Smelter Look-up'!$J:$J,0),MATCH($B97&amp;$C97,'[1]Smelter Look-up'!$J:$J,0)))</f>
        <v>387</v>
      </c>
      <c r="X97" s="227">
        <f t="shared" si="27"/>
        <v>0</v>
      </c>
      <c r="AB97" s="228" t="str">
        <f t="shared" si="28"/>
        <v>TantalumTANIOBIS Smelting GmbH &amp; Co. KG</v>
      </c>
    </row>
    <row r="98" spans="1:28" s="227" customFormat="1" ht="96.8">
      <c r="A98" s="181" t="s">
        <v>2230</v>
      </c>
      <c r="B98" s="182" t="s">
        <v>1099</v>
      </c>
      <c r="C98" s="186" t="s">
        <v>2287</v>
      </c>
      <c r="D98" s="230"/>
      <c r="E98" s="182" t="s">
        <v>1069</v>
      </c>
      <c r="F98" s="182" t="s">
        <v>2230</v>
      </c>
      <c r="G98" s="182" t="s">
        <v>13177</v>
      </c>
      <c r="H98" s="183">
        <v>0</v>
      </c>
      <c r="I98" s="184" t="s">
        <v>1733</v>
      </c>
      <c r="J98" s="184" t="s">
        <v>13535</v>
      </c>
      <c r="K98" s="224"/>
      <c r="L98" s="224"/>
      <c r="M98" s="224"/>
      <c r="N98" s="224"/>
      <c r="O98" s="224"/>
      <c r="P98" s="185"/>
      <c r="Q98" s="225"/>
      <c r="R98" s="182" t="s">
        <v>2287</v>
      </c>
      <c r="S98" s="181" t="str">
        <f t="shared" ref="S98" ca="1" si="52">IF(B98="","",IF(ISERROR(MATCH($E98,CL,0)),"Unknown",INDIRECT("'C'!$A$"&amp;MATCH($E98,CL,0)+1)))</f>
        <v>CN</v>
      </c>
      <c r="T98" s="181" t="str">
        <f ca="1">IF(B98="","",IF(ISERROR(MATCH($J98,[1]SorP!$B$1:$B$6226,0)),"",INDIRECT("'SorP'!$A$"&amp;MATCH($S98&amp;$J98,[1]SorP!C:C,0))))</f>
        <v>CN-HN</v>
      </c>
      <c r="U98" s="201"/>
      <c r="V98" s="226">
        <f>IF(C98="",NA(),IF(OR(C98="Smelter not listed",C98="Smelter not yet identified"),MATCH($B98&amp;$D98,'[1]Smelter Look-up'!$J:$J,0),MATCH($B98&amp;$C98,'[1]Smelter Look-up'!$J:$J,0)))</f>
        <v>411</v>
      </c>
      <c r="X98" s="227">
        <f t="shared" si="27"/>
        <v>0</v>
      </c>
      <c r="AB98" s="228" t="str">
        <f t="shared" si="28"/>
        <v>TinChenzhou Yunxiang Mining and Metallurgy Co., Ltd.</v>
      </c>
    </row>
    <row r="99" spans="1:28" s="227" customFormat="1" ht="84.7" customHeight="1">
      <c r="A99" s="181" t="s">
        <v>766</v>
      </c>
      <c r="B99" s="182" t="s">
        <v>1099</v>
      </c>
      <c r="C99" s="186" t="s">
        <v>15303</v>
      </c>
      <c r="D99" s="230"/>
      <c r="E99" s="182" t="s">
        <v>1069</v>
      </c>
      <c r="F99" s="182" t="s">
        <v>766</v>
      </c>
      <c r="G99" s="182" t="s">
        <v>13177</v>
      </c>
      <c r="H99" s="183">
        <v>0</v>
      </c>
      <c r="I99" s="184" t="s">
        <v>2398</v>
      </c>
      <c r="J99" s="184" t="s">
        <v>13540</v>
      </c>
      <c r="K99" s="224"/>
      <c r="L99" s="224"/>
      <c r="M99" s="224"/>
      <c r="N99" s="224"/>
      <c r="O99" s="224"/>
      <c r="P99" s="185"/>
      <c r="Q99" s="225"/>
      <c r="R99" s="182" t="s">
        <v>15303</v>
      </c>
      <c r="S99" s="181" t="str">
        <f t="shared" ref="S99" ca="1" si="53">IF(B99="","",IF(ISERROR(MATCH($E99,CL,0)),"Unknown",INDIRECT("'C'!$A$"&amp;MATCH($E99,CL,0)+1)))</f>
        <v>CN</v>
      </c>
      <c r="T99" s="181" t="str">
        <f ca="1">IF(B99="","",IF(ISERROR(MATCH($J99,[1]SorP!$B$1:$B$6226,0)),"",INDIRECT("'SorP'!$A$"&amp;MATCH($S99&amp;$J99,[1]SorP!C:C,0))))</f>
        <v>CN-YN</v>
      </c>
      <c r="U99" s="201"/>
      <c r="V99" s="226">
        <f>IF(C99="",NA(),IF(OR(C99="Smelter not listed",C99="Smelter not yet identified"),MATCH($B99&amp;$D99,'[1]Smelter Look-up'!$J:$J,0),MATCH($B99&amp;$C99,'[1]Smelter Look-up'!$J:$J,0)))</f>
        <v>550</v>
      </c>
      <c r="X99" s="227">
        <f t="shared" si="27"/>
        <v>0</v>
      </c>
      <c r="AB99" s="228" t="str">
        <f t="shared" si="28"/>
        <v>TinTin Smelting Branch of Yunnan Tin Co., Ltd.</v>
      </c>
    </row>
    <row r="100" spans="1:28" s="227" customFormat="1" ht="169.35" customHeight="1">
      <c r="A100" s="181" t="s">
        <v>1391</v>
      </c>
      <c r="B100" s="182" t="s">
        <v>1101</v>
      </c>
      <c r="C100" s="186" t="s">
        <v>14948</v>
      </c>
      <c r="D100" s="230"/>
      <c r="E100" s="182" t="s">
        <v>1070</v>
      </c>
      <c r="F100" s="182" t="s">
        <v>1391</v>
      </c>
      <c r="G100" s="182" t="s">
        <v>13177</v>
      </c>
      <c r="H100" s="183">
        <v>0</v>
      </c>
      <c r="I100" s="184" t="s">
        <v>1710</v>
      </c>
      <c r="J100" s="184" t="s">
        <v>1511</v>
      </c>
      <c r="K100" s="224"/>
      <c r="L100" s="224"/>
      <c r="M100" s="224"/>
      <c r="N100" s="224"/>
      <c r="O100" s="224"/>
      <c r="P100" s="185"/>
      <c r="Q100" s="225"/>
      <c r="R100" s="182" t="s">
        <v>14948</v>
      </c>
      <c r="S100" s="181" t="str">
        <f t="shared" ref="S100" ca="1" si="54">IF(B100="","",IF(ISERROR(MATCH($E100,CL,0)),"Unknown",INDIRECT("'C'!$A$"&amp;MATCH($E100,CL,0)+1)))</f>
        <v>DE</v>
      </c>
      <c r="T100" s="181" t="str">
        <f ca="1">IF(B100="","",IF(ISERROR(MATCH($J100,[1]SorP!$B$1:$B$6226,0)),"",INDIRECT("'SorP'!$A$"&amp;MATCH($S100&amp;$J100,[1]SorP!C:C,0))))</f>
        <v>DE-BW</v>
      </c>
      <c r="U100" s="201"/>
      <c r="V100" s="226">
        <f>IF(C100="",NA(),IF(OR(C100="Smelter not listed",C100="Smelter not yet identified"),MATCH($B100&amp;$D100,'[1]Smelter Look-up'!$J:$J,0),MATCH($B100&amp;$C100,'[1]Smelter Look-up'!$J:$J,0)))</f>
        <v>650</v>
      </c>
      <c r="X100" s="227">
        <f t="shared" si="27"/>
        <v>0</v>
      </c>
      <c r="AB100" s="228" t="str">
        <f t="shared" si="28"/>
        <v>TungstenTANIOBIS Smelting GmbH &amp; Co. KG</v>
      </c>
    </row>
    <row r="101" spans="1:28" s="227" customFormat="1" ht="48.4" customHeight="1">
      <c r="A101" s="181" t="s">
        <v>15832</v>
      </c>
      <c r="B101" s="182" t="s">
        <v>1099</v>
      </c>
      <c r="C101" s="186" t="s">
        <v>15834</v>
      </c>
      <c r="D101" s="230"/>
      <c r="E101" s="182" t="s">
        <v>1074</v>
      </c>
      <c r="F101" s="182" t="s">
        <v>15832</v>
      </c>
      <c r="G101" s="182" t="s">
        <v>13177</v>
      </c>
      <c r="H101" s="183">
        <v>0</v>
      </c>
      <c r="I101" s="184" t="s">
        <v>15835</v>
      </c>
      <c r="J101" s="184" t="s">
        <v>12799</v>
      </c>
      <c r="K101" s="224"/>
      <c r="L101" s="224"/>
      <c r="M101" s="224"/>
      <c r="N101" s="224"/>
      <c r="O101" s="224"/>
      <c r="P101" s="185"/>
      <c r="Q101" s="225"/>
      <c r="R101" s="182" t="s">
        <v>15834</v>
      </c>
      <c r="S101" s="181" t="str">
        <f t="shared" ref="S101" ca="1" si="55">IF(B101="","",IF(ISERROR(MATCH($E101,CL,0)),"Unknown",INDIRECT("'C'!$A$"&amp;MATCH($E101,CL,0)+1)))</f>
        <v>ID</v>
      </c>
      <c r="T101" s="181" t="str">
        <f ca="1">IF(B101="","",IF(ISERROR(MATCH($J101,[1]SorP!$B$1:$B$6226,0)),"",INDIRECT("'SorP'!$A$"&amp;MATCH($S101&amp;$J101,[1]SorP!C:C,0))))</f>
        <v>ID-BB</v>
      </c>
      <c r="U101" s="201"/>
      <c r="V101" s="226">
        <f>IF(C101="",NA(),IF(OR(C101="Smelter not listed",C101="Smelter not yet identified"),MATCH($B101&amp;$D101,'[1]Smelter Look-up'!$J:$J,0),MATCH($B101&amp;$C101,'[1]Smelter Look-up'!$J:$J,0)))</f>
        <v>516</v>
      </c>
      <c r="X101" s="227">
        <f t="shared" si="27"/>
        <v>0</v>
      </c>
      <c r="AB101" s="228" t="str">
        <f t="shared" si="28"/>
        <v>TinPT Menara Cipta Mulia</v>
      </c>
    </row>
    <row r="102" spans="1:28" s="227" customFormat="1" ht="20.2">
      <c r="A102" s="181" t="s">
        <v>708</v>
      </c>
      <c r="B102" s="182" t="s">
        <v>1098</v>
      </c>
      <c r="C102" s="186" t="s">
        <v>12380</v>
      </c>
      <c r="D102" s="230"/>
      <c r="E102" s="182" t="s">
        <v>1071</v>
      </c>
      <c r="F102" s="182" t="s">
        <v>708</v>
      </c>
      <c r="G102" s="182" t="s">
        <v>13177</v>
      </c>
      <c r="H102" s="183"/>
      <c r="I102" s="184"/>
      <c r="J102" s="184"/>
      <c r="K102" s="224"/>
      <c r="L102" s="224"/>
      <c r="M102" s="224"/>
      <c r="N102" s="224"/>
      <c r="O102" s="224"/>
      <c r="P102" s="185"/>
      <c r="Q102" s="225"/>
      <c r="R102" s="182"/>
      <c r="S102" s="181"/>
      <c r="T102" s="181"/>
      <c r="U102" s="201"/>
      <c r="V102" s="226"/>
      <c r="AB102" s="228"/>
    </row>
    <row r="103" spans="1:28" s="227" customFormat="1" ht="20.2">
      <c r="A103" s="181" t="s">
        <v>697</v>
      </c>
      <c r="B103" s="182" t="s">
        <v>1098</v>
      </c>
      <c r="C103" s="186" t="s">
        <v>2110</v>
      </c>
      <c r="D103" s="230"/>
      <c r="E103" s="182" t="s">
        <v>1077</v>
      </c>
      <c r="F103" s="182" t="s">
        <v>697</v>
      </c>
      <c r="G103" s="182" t="s">
        <v>13177</v>
      </c>
      <c r="H103" s="183"/>
      <c r="I103" s="184"/>
      <c r="J103" s="184"/>
      <c r="K103" s="224"/>
      <c r="L103" s="224"/>
      <c r="M103" s="224"/>
      <c r="N103" s="224"/>
      <c r="O103" s="224"/>
      <c r="P103" s="185"/>
      <c r="Q103" s="225"/>
      <c r="R103" s="182"/>
      <c r="S103" s="181"/>
      <c r="T103" s="181"/>
      <c r="U103" s="201"/>
      <c r="V103" s="226"/>
      <c r="AB103" s="228"/>
    </row>
    <row r="104" spans="1:28" s="227" customFormat="1" ht="48.4" customHeight="1">
      <c r="A104" s="181" t="s">
        <v>704</v>
      </c>
      <c r="B104" s="182" t="s">
        <v>1098</v>
      </c>
      <c r="C104" s="186" t="s">
        <v>2112</v>
      </c>
      <c r="D104" s="230"/>
      <c r="E104" s="182" t="s">
        <v>864</v>
      </c>
      <c r="F104" s="182" t="s">
        <v>704</v>
      </c>
      <c r="G104" s="182" t="s">
        <v>13177</v>
      </c>
      <c r="H104" s="183">
        <v>0</v>
      </c>
      <c r="I104" s="184" t="s">
        <v>1609</v>
      </c>
      <c r="J104" s="184" t="s">
        <v>1610</v>
      </c>
      <c r="K104" s="224"/>
      <c r="L104" s="224"/>
      <c r="M104" s="224"/>
      <c r="N104" s="224"/>
      <c r="O104" s="224"/>
      <c r="P104" s="185"/>
      <c r="Q104" s="225"/>
      <c r="R104" s="182" t="s">
        <v>2112</v>
      </c>
      <c r="S104" s="181" t="str">
        <f t="shared" ref="S104" ca="1" si="56">IF(B104="","",IF(ISERROR(MATCH($E104,CL,0)),"Unknown",INDIRECT("'C'!$A$"&amp;MATCH($E104,CL,0)+1)))</f>
        <v>ZA</v>
      </c>
      <c r="T104" s="181" t="str">
        <f ca="1">IF(B104="","",IF(ISERROR(MATCH($J104,[1]SorP!$B$1:$B$6226,0)),"",INDIRECT("'SorP'!$A$"&amp;MATCH($S104&amp;$J104,[1]SorP!C:C,0))))</f>
        <v>ZA-GP</v>
      </c>
      <c r="U104" s="201"/>
      <c r="V104" s="226">
        <f>IF(C104="",NA(),IF(OR(C104="Smelter not listed",C104="Smelter not yet identified"),MATCH($B104&amp;$D104,'[1]Smelter Look-up'!$J:$J,0),MATCH($B104&amp;$C104,'[1]Smelter Look-up'!$J:$J,0)))</f>
        <v>227</v>
      </c>
      <c r="X104" s="227">
        <f t="shared" ref="X104:X111" si="57">IF(AND(C104="Smelter not listed",OR(LEN(D104)=0,LEN(E104)=0)),1,0)</f>
        <v>0</v>
      </c>
      <c r="AB104" s="228" t="str">
        <f t="shared" ref="AB104:AB111" si="58">B104&amp;C104</f>
        <v>GoldRand Refinery (Pty) Ltd.</v>
      </c>
    </row>
    <row r="105" spans="1:28" s="227" customFormat="1" ht="96.8">
      <c r="A105" s="181" t="s">
        <v>134</v>
      </c>
      <c r="B105" s="182" t="s">
        <v>1101</v>
      </c>
      <c r="C105" s="186" t="s">
        <v>144</v>
      </c>
      <c r="D105" s="230"/>
      <c r="E105" s="182" t="s">
        <v>1069</v>
      </c>
      <c r="F105" s="182" t="s">
        <v>134</v>
      </c>
      <c r="G105" s="182" t="s">
        <v>13177</v>
      </c>
      <c r="H105" s="183">
        <v>0</v>
      </c>
      <c r="I105" s="184" t="s">
        <v>1732</v>
      </c>
      <c r="J105" s="184" t="s">
        <v>13531</v>
      </c>
      <c r="K105" s="224"/>
      <c r="L105" s="224"/>
      <c r="M105" s="224"/>
      <c r="N105" s="224"/>
      <c r="O105" s="224"/>
      <c r="P105" s="185"/>
      <c r="Q105" s="225"/>
      <c r="R105" s="182" t="s">
        <v>144</v>
      </c>
      <c r="S105" s="181" t="str">
        <f t="shared" ref="S105" ca="1" si="59">IF(B105="","",IF(ISERROR(MATCH($E105,CL,0)),"Unknown",INDIRECT("'C'!$A$"&amp;MATCH($E105,CL,0)+1)))</f>
        <v>CN</v>
      </c>
      <c r="T105" s="181" t="str">
        <f ca="1">IF(B105="","",IF(ISERROR(MATCH($J105,[1]SorP!$B$1:$B$6226,0)),"",INDIRECT("'SorP'!$A$"&amp;MATCH($S105&amp;$J105,[1]SorP!C:C,0))))</f>
        <v>CN-JX</v>
      </c>
      <c r="U105" s="201"/>
      <c r="V105" s="226">
        <f>IF(C105="",NA(),IF(OR(C105="Smelter not listed",C105="Smelter not yet identified"),MATCH($B105&amp;$D105,'[1]Smelter Look-up'!$J:$J,0),MATCH($B105&amp;$C105,'[1]Smelter Look-up'!$J:$J,0)))</f>
        <v>624</v>
      </c>
      <c r="X105" s="227">
        <f t="shared" si="57"/>
        <v>0</v>
      </c>
      <c r="AB105" s="228" t="str">
        <f t="shared" si="58"/>
        <v>TungstenJiangxi Xinsheng Tungsten Industry Co., Ltd.</v>
      </c>
    </row>
    <row r="106" spans="1:28" s="227" customFormat="1" ht="60.5">
      <c r="A106" s="181" t="s">
        <v>728</v>
      </c>
      <c r="B106" s="182" t="s">
        <v>1100</v>
      </c>
      <c r="C106" s="186" t="s">
        <v>43</v>
      </c>
      <c r="D106" s="230"/>
      <c r="E106" s="182" t="s">
        <v>1069</v>
      </c>
      <c r="F106" s="182" t="s">
        <v>728</v>
      </c>
      <c r="G106" s="182" t="s">
        <v>13177</v>
      </c>
      <c r="H106" s="183">
        <v>0</v>
      </c>
      <c r="I106" s="184" t="s">
        <v>1679</v>
      </c>
      <c r="J106" s="184" t="s">
        <v>13536</v>
      </c>
      <c r="K106" s="224"/>
      <c r="L106" s="224"/>
      <c r="M106" s="224"/>
      <c r="N106" s="224"/>
      <c r="O106" s="224"/>
      <c r="P106" s="185"/>
      <c r="Q106" s="225"/>
      <c r="R106" s="182" t="s">
        <v>43</v>
      </c>
      <c r="S106" s="181" t="str">
        <f t="shared" ref="S106" ca="1" si="60">IF(B106="","",IF(ISERROR(MATCH($E106,CL,0)),"Unknown",INDIRECT("'C'!$A$"&amp;MATCH($E106,CL,0)+1)))</f>
        <v>CN</v>
      </c>
      <c r="T106" s="181" t="str">
        <f ca="1">IF(B106="","",IF(ISERROR(MATCH($J106,[1]SorP!$B$1:$B$6226,0)),"",INDIRECT("'SorP'!$A$"&amp;MATCH($S106&amp;$J106,[1]SorP!C:C,0))))</f>
        <v>CN-GD</v>
      </c>
      <c r="U106" s="201"/>
      <c r="V106" s="226">
        <f>IF(C106="",NA(),IF(OR(C106="Smelter not listed",C106="Smelter not yet identified"),MATCH($B106&amp;$D106,'[1]Smelter Look-up'!$J:$J,0),MATCH($B106&amp;$C106,'[1]Smelter Look-up'!$J:$J,0)))</f>
        <v>338</v>
      </c>
      <c r="X106" s="227">
        <f t="shared" si="57"/>
        <v>0</v>
      </c>
      <c r="AB106" s="228" t="str">
        <f t="shared" si="58"/>
        <v>TantalumF&amp;X Electro-Materials Ltd.</v>
      </c>
    </row>
    <row r="107" spans="1:28" s="227" customFormat="1" ht="121">
      <c r="A107" s="181" t="s">
        <v>135</v>
      </c>
      <c r="B107" s="182" t="s">
        <v>1101</v>
      </c>
      <c r="C107" s="186" t="s">
        <v>145</v>
      </c>
      <c r="D107" s="230"/>
      <c r="E107" s="182" t="s">
        <v>1069</v>
      </c>
      <c r="F107" s="182" t="s">
        <v>135</v>
      </c>
      <c r="G107" s="182" t="s">
        <v>13177</v>
      </c>
      <c r="H107" s="183">
        <v>0</v>
      </c>
      <c r="I107" s="184" t="s">
        <v>1790</v>
      </c>
      <c r="J107" s="184" t="s">
        <v>13531</v>
      </c>
      <c r="K107" s="224"/>
      <c r="L107" s="224"/>
      <c r="M107" s="224"/>
      <c r="N107" s="224"/>
      <c r="O107" s="224"/>
      <c r="P107" s="185"/>
      <c r="Q107" s="225"/>
      <c r="R107" s="182" t="s">
        <v>145</v>
      </c>
      <c r="S107" s="181" t="str">
        <f t="shared" ref="S107" ca="1" si="61">IF(B107="","",IF(ISERROR(MATCH($E107,CL,0)),"Unknown",INDIRECT("'C'!$A$"&amp;MATCH($E107,CL,0)+1)))</f>
        <v>CN</v>
      </c>
      <c r="T107" s="181" t="str">
        <f ca="1">IF(B107="","",IF(ISERROR(MATCH($J107,[1]SorP!$B$1:$B$6226,0)),"",INDIRECT("'SorP'!$A$"&amp;MATCH($S107&amp;$J107,[1]SorP!C:C,0))))</f>
        <v>CN-JX</v>
      </c>
      <c r="U107" s="201"/>
      <c r="V107" s="226">
        <f>IF(C107="",NA(),IF(OR(C107="Smelter not listed",C107="Smelter not yet identified"),MATCH($B107&amp;$D107,'[1]Smelter Look-up'!$J:$J,0),MATCH($B107&amp;$C107,'[1]Smelter Look-up'!$J:$J,0)))</f>
        <v>623</v>
      </c>
      <c r="X107" s="227">
        <f t="shared" si="57"/>
        <v>0</v>
      </c>
      <c r="AB107" s="228" t="str">
        <f t="shared" si="58"/>
        <v>TungstenJiangxi Tonggu Non-ferrous Metallurgical &amp; Chemical Co., Ltd.</v>
      </c>
    </row>
    <row r="108" spans="1:28" s="227" customFormat="1" ht="96.8">
      <c r="A108" s="181" t="s">
        <v>383</v>
      </c>
      <c r="B108" s="182" t="s">
        <v>1100</v>
      </c>
      <c r="C108" s="186" t="s">
        <v>1</v>
      </c>
      <c r="D108" s="230"/>
      <c r="E108" s="182" t="s">
        <v>1069</v>
      </c>
      <c r="F108" s="182" t="s">
        <v>383</v>
      </c>
      <c r="G108" s="182" t="s">
        <v>13177</v>
      </c>
      <c r="H108" s="183">
        <v>0</v>
      </c>
      <c r="I108" s="184" t="s">
        <v>1702</v>
      </c>
      <c r="J108" s="184" t="s">
        <v>13535</v>
      </c>
      <c r="K108" s="224"/>
      <c r="L108" s="224"/>
      <c r="M108" s="224"/>
      <c r="N108" s="224"/>
      <c r="O108" s="224"/>
      <c r="P108" s="185"/>
      <c r="Q108" s="225"/>
      <c r="R108" s="182" t="s">
        <v>1</v>
      </c>
      <c r="S108" s="181" t="str">
        <f t="shared" ref="S108" ca="1" si="62">IF(B108="","",IF(ISERROR(MATCH($E108,CL,0)),"Unknown",INDIRECT("'C'!$A$"&amp;MATCH($E108,CL,0)+1)))</f>
        <v>CN</v>
      </c>
      <c r="T108" s="181" t="str">
        <f ca="1">IF(B108="","",IF(ISERROR(MATCH($J108,[1]SorP!$B$1:$B$6226,0)),"",INDIRECT("'SorP'!$A$"&amp;MATCH($S108&amp;$J108,[1]SorP!C:C,0))))</f>
        <v>CN-HN</v>
      </c>
      <c r="U108" s="201"/>
      <c r="V108" s="226">
        <f>IF(C108="",NA(),IF(OR(C108="Smelter not listed",C108="Smelter not yet identified"),MATCH($B108&amp;$D108,'[1]Smelter Look-up'!$J:$J,0),MATCH($B108&amp;$C108,'[1]Smelter Look-up'!$J:$J,0)))</f>
        <v>349</v>
      </c>
      <c r="X108" s="227">
        <f t="shared" si="57"/>
        <v>0</v>
      </c>
      <c r="AB108" s="228" t="str">
        <f t="shared" si="58"/>
        <v>TantalumHengyang King Xing Lifeng New Materials Co., Ltd.</v>
      </c>
    </row>
    <row r="109" spans="1:28" s="227" customFormat="1" ht="84.7">
      <c r="A109" s="181" t="s">
        <v>380</v>
      </c>
      <c r="B109" s="182" t="s">
        <v>1101</v>
      </c>
      <c r="C109" s="186" t="s">
        <v>379</v>
      </c>
      <c r="D109" s="230"/>
      <c r="E109" s="182" t="s">
        <v>1069</v>
      </c>
      <c r="F109" s="182" t="s">
        <v>380</v>
      </c>
      <c r="G109" s="182" t="s">
        <v>13177</v>
      </c>
      <c r="H109" s="183">
        <v>0</v>
      </c>
      <c r="I109" s="184" t="s">
        <v>1732</v>
      </c>
      <c r="J109" s="184" t="s">
        <v>13531</v>
      </c>
      <c r="K109" s="224"/>
      <c r="L109" s="224"/>
      <c r="M109" s="224"/>
      <c r="N109" s="224"/>
      <c r="O109" s="224"/>
      <c r="P109" s="185"/>
      <c r="Q109" s="225"/>
      <c r="R109" s="182" t="s">
        <v>379</v>
      </c>
      <c r="S109" s="181" t="str">
        <f t="shared" ref="S109" ca="1" si="63">IF(B109="","",IF(ISERROR(MATCH($E109,CL,0)),"Unknown",INDIRECT("'C'!$A$"&amp;MATCH($E109,CL,0)+1)))</f>
        <v>CN</v>
      </c>
      <c r="T109" s="181" t="str">
        <f ca="1">IF(B109="","",IF(ISERROR(MATCH($J109,[1]SorP!$B$1:$B$6226,0)),"",INDIRECT("'SorP'!$A$"&amp;MATCH($S109&amp;$J109,[1]SorP!C:C,0))))</f>
        <v>CN-JX</v>
      </c>
      <c r="U109" s="201"/>
      <c r="V109" s="226">
        <f>IF(C109="",NA(),IF(OR(C109="Smelter not listed",C109="Smelter not yet identified"),MATCH($B109&amp;$D109,'[1]Smelter Look-up'!$J:$J,0),MATCH($B109&amp;$C109,'[1]Smelter Look-up'!$J:$J,0)))</f>
        <v>602</v>
      </c>
      <c r="X109" s="227">
        <f t="shared" si="57"/>
        <v>0</v>
      </c>
      <c r="AB109" s="228" t="str">
        <f t="shared" si="58"/>
        <v>TungstenGanzhou Seadragon W &amp; Mo Co., Ltd.</v>
      </c>
    </row>
    <row r="110" spans="1:28" s="227" customFormat="1" ht="72.599999999999994">
      <c r="A110" s="181" t="s">
        <v>2222</v>
      </c>
      <c r="B110" s="182" t="s">
        <v>1100</v>
      </c>
      <c r="C110" s="186" t="s">
        <v>2221</v>
      </c>
      <c r="D110" s="230"/>
      <c r="E110" s="182" t="s">
        <v>1069</v>
      </c>
      <c r="F110" s="182" t="s">
        <v>2222</v>
      </c>
      <c r="G110" s="182" t="s">
        <v>13177</v>
      </c>
      <c r="H110" s="183">
        <v>0</v>
      </c>
      <c r="I110" s="184" t="s">
        <v>1701</v>
      </c>
      <c r="J110" s="184" t="s">
        <v>13531</v>
      </c>
      <c r="K110" s="224"/>
      <c r="L110" s="224"/>
      <c r="M110" s="224"/>
      <c r="N110" s="224"/>
      <c r="O110" s="224"/>
      <c r="P110" s="185"/>
      <c r="Q110" s="225"/>
      <c r="R110" s="182" t="s">
        <v>2221</v>
      </c>
      <c r="S110" s="181" t="str">
        <f t="shared" ref="S110" ca="1" si="64">IF(B110="","",IF(ISERROR(MATCH($E110,CL,0)),"Unknown",INDIRECT("'C'!$A$"&amp;MATCH($E110,CL,0)+1)))</f>
        <v>CN</v>
      </c>
      <c r="T110" s="181" t="str">
        <f ca="1">IF(B110="","",IF(ISERROR(MATCH($J110,[1]SorP!$B$1:$B$6226,0)),"",INDIRECT("'SorP'!$A$"&amp;MATCH($S110&amp;$J110,[1]SorP!C:C,0))))</f>
        <v>CN-JX</v>
      </c>
      <c r="U110" s="201"/>
      <c r="V110" s="226">
        <f>IF(C110="",NA(),IF(OR(C110="Smelter not listed",C110="Smelter not yet identified"),MATCH($B110&amp;$D110,'[1]Smelter Look-up'!$J:$J,0),MATCH($B110&amp;$C110,'[1]Smelter Look-up'!$J:$J,0)))</f>
        <v>351</v>
      </c>
      <c r="X110" s="227">
        <f t="shared" si="57"/>
        <v>0</v>
      </c>
      <c r="AB110" s="228" t="str">
        <f t="shared" si="58"/>
        <v>TantalumJiangxi Tuohong New Raw Material</v>
      </c>
    </row>
    <row r="111" spans="1:28" s="227" customFormat="1" ht="48.4">
      <c r="A111" s="181" t="s">
        <v>737</v>
      </c>
      <c r="B111" s="182" t="s">
        <v>1100</v>
      </c>
      <c r="C111" s="186" t="s">
        <v>2478</v>
      </c>
      <c r="D111" s="230"/>
      <c r="E111" s="182" t="s">
        <v>1072</v>
      </c>
      <c r="F111" s="182" t="s">
        <v>737</v>
      </c>
      <c r="G111" s="182" t="s">
        <v>13177</v>
      </c>
      <c r="H111" s="183">
        <v>0</v>
      </c>
      <c r="I111" s="184" t="s">
        <v>1690</v>
      </c>
      <c r="J111" s="184" t="s">
        <v>1691</v>
      </c>
      <c r="K111" s="224"/>
      <c r="L111" s="224"/>
      <c r="M111" s="224"/>
      <c r="N111" s="224"/>
      <c r="O111" s="224"/>
      <c r="P111" s="185"/>
      <c r="Q111" s="225"/>
      <c r="R111" s="182" t="s">
        <v>2478</v>
      </c>
      <c r="S111" s="181" t="str">
        <f t="shared" ref="S111" ca="1" si="65">IF(B111="","",IF(ISERROR(MATCH($E111,CL,0)),"Unknown",INDIRECT("'C'!$A$"&amp;MATCH($E111,CL,0)+1)))</f>
        <v>EE</v>
      </c>
      <c r="T111" s="181" t="str">
        <f ca="1">IF(B111="","",IF(ISERROR(MATCH($J111,[1]SorP!$B$1:$B$6226,0)),"",INDIRECT("'SorP'!$A$"&amp;MATCH($S111&amp;$J111,[1]SorP!C:C,0))))</f>
        <v>EE-45</v>
      </c>
      <c r="U111" s="201"/>
      <c r="V111" s="226">
        <f>IF(C111="",NA(),IF(OR(C111="Smelter not listed",C111="Smelter not yet identified"),MATCH($B111&amp;$D111,'[1]Smelter Look-up'!$J:$J,0),MATCH($B111&amp;$C111,'[1]Smelter Look-up'!$J:$J,0)))</f>
        <v>370</v>
      </c>
      <c r="X111" s="227">
        <f t="shared" si="57"/>
        <v>0</v>
      </c>
      <c r="AB111" s="228" t="str">
        <f t="shared" si="58"/>
        <v>TantalumNPM Silmet AS</v>
      </c>
    </row>
    <row r="112" spans="1:28" s="227" customFormat="1" ht="20.2">
      <c r="A112" s="181" t="s">
        <v>734</v>
      </c>
      <c r="B112" s="182" t="s">
        <v>1100</v>
      </c>
      <c r="C112" s="186" t="s">
        <v>2107</v>
      </c>
      <c r="D112" s="230"/>
      <c r="E112" s="182" t="s">
        <v>1075</v>
      </c>
      <c r="F112" s="182" t="s">
        <v>734</v>
      </c>
      <c r="G112" s="182" t="s">
        <v>13177</v>
      </c>
      <c r="H112" s="183"/>
      <c r="I112" s="184"/>
      <c r="J112" s="184"/>
      <c r="K112" s="224"/>
      <c r="L112" s="224"/>
      <c r="M112" s="224"/>
      <c r="N112" s="224"/>
      <c r="O112" s="224"/>
      <c r="P112" s="185"/>
      <c r="Q112" s="225"/>
      <c r="R112" s="182"/>
      <c r="S112" s="181"/>
      <c r="T112" s="181"/>
      <c r="U112" s="201"/>
      <c r="V112" s="226"/>
      <c r="AB112" s="228"/>
    </row>
    <row r="113" spans="1:28" s="227" customFormat="1" ht="60.5">
      <c r="A113" s="181" t="s">
        <v>773</v>
      </c>
      <c r="B113" s="182" t="s">
        <v>1101</v>
      </c>
      <c r="C113" s="186" t="s">
        <v>1347</v>
      </c>
      <c r="D113" s="230"/>
      <c r="E113" s="182" t="s">
        <v>1077</v>
      </c>
      <c r="F113" s="182" t="s">
        <v>773</v>
      </c>
      <c r="G113" s="182" t="s">
        <v>13177</v>
      </c>
      <c r="H113" s="183">
        <v>0</v>
      </c>
      <c r="I113" s="184" t="s">
        <v>2090</v>
      </c>
      <c r="J113" s="184" t="s">
        <v>1542</v>
      </c>
      <c r="K113" s="224"/>
      <c r="L113" s="224"/>
      <c r="M113" s="224"/>
      <c r="N113" s="224"/>
      <c r="O113" s="224"/>
      <c r="P113" s="185"/>
      <c r="Q113" s="225"/>
      <c r="R113" s="182" t="s">
        <v>1347</v>
      </c>
      <c r="S113" s="181" t="str">
        <f t="shared" ref="S113" ca="1" si="66">IF(B113="","",IF(ISERROR(MATCH($E113,CL,0)),"Unknown",INDIRECT("'C'!$A$"&amp;MATCH($E113,CL,0)+1)))</f>
        <v>JP</v>
      </c>
      <c r="T113" s="181" t="str">
        <f ca="1">IF(B113="","",IF(ISERROR(MATCH($J113,[1]SorP!$B$1:$B$6226,0)),"",INDIRECT("'SorP'!$A$"&amp;MATCH($S113&amp;$J113,[1]SorP!C:C,0))))</f>
        <v>JP-05</v>
      </c>
      <c r="U113" s="201"/>
      <c r="V113" s="226">
        <f>IF(C113="",NA(),IF(OR(C113="Smelter not listed",C113="Smelter not yet identified"),MATCH($B113&amp;$D113,'[1]Smelter Look-up'!$J:$J,0),MATCH($B113&amp;$C113,'[1]Smelter Look-up'!$J:$J,0)))</f>
        <v>619</v>
      </c>
      <c r="X113" s="227">
        <f t="shared" ref="X113" si="67">IF(AND(C113="Smelter not listed",OR(LEN(D113)=0,LEN(E113)=0)),1,0)</f>
        <v>0</v>
      </c>
      <c r="AB113" s="228" t="str">
        <f t="shared" ref="AB113" si="68">B113&amp;C113</f>
        <v>TungstenJapan New Metals Co., Ltd.</v>
      </c>
    </row>
    <row r="114" spans="1:28" s="227" customFormat="1" ht="20.2">
      <c r="A114" s="181"/>
      <c r="B114" s="182"/>
      <c r="C114" s="186"/>
      <c r="D114" s="230"/>
      <c r="E114" s="182"/>
      <c r="F114" s="182"/>
      <c r="G114" s="182"/>
      <c r="H114" s="183"/>
      <c r="I114" s="184"/>
      <c r="J114" s="184"/>
      <c r="K114" s="224"/>
      <c r="L114" s="224"/>
      <c r="M114" s="224"/>
      <c r="N114" s="224"/>
      <c r="O114" s="224"/>
      <c r="P114" s="185"/>
      <c r="Q114" s="225"/>
      <c r="R114" s="182"/>
      <c r="S114" s="181"/>
      <c r="T114" s="181"/>
      <c r="U114" s="201"/>
      <c r="V114" s="226"/>
      <c r="AB114" s="228"/>
    </row>
    <row r="115" spans="1:28" s="227" customFormat="1" ht="20.2">
      <c r="A115" s="181"/>
      <c r="B115" s="182"/>
      <c r="C115" s="186"/>
      <c r="D115" s="230"/>
      <c r="E115" s="182"/>
      <c r="F115" s="182"/>
      <c r="G115" s="182"/>
      <c r="H115" s="183"/>
      <c r="I115" s="184"/>
      <c r="J115" s="184"/>
      <c r="K115" s="224"/>
      <c r="L115" s="224"/>
      <c r="M115" s="224"/>
      <c r="N115" s="224"/>
      <c r="O115" s="224"/>
      <c r="P115" s="185"/>
      <c r="Q115" s="225"/>
      <c r="R115" s="182"/>
      <c r="S115" s="181"/>
      <c r="T115" s="181"/>
      <c r="U115" s="201"/>
      <c r="V115" s="226"/>
      <c r="AB115" s="228"/>
    </row>
    <row r="116" spans="1:28" s="227" customFormat="1" ht="20.2">
      <c r="A116" s="181"/>
      <c r="B116" s="182"/>
      <c r="C116" s="186"/>
      <c r="D116" s="230"/>
      <c r="E116" s="182"/>
      <c r="F116" s="182"/>
      <c r="G116" s="182"/>
      <c r="H116" s="183"/>
      <c r="I116" s="184"/>
      <c r="J116" s="184"/>
      <c r="K116" s="224"/>
      <c r="L116" s="224"/>
      <c r="M116" s="224"/>
      <c r="N116" s="224"/>
      <c r="O116" s="224"/>
      <c r="P116" s="185"/>
      <c r="Q116" s="225"/>
      <c r="R116" s="182"/>
      <c r="S116" s="181"/>
      <c r="T116" s="181"/>
      <c r="U116" s="201"/>
      <c r="V116" s="226"/>
      <c r="AB116" s="228"/>
    </row>
    <row r="117" spans="1:28" s="227" customFormat="1" ht="20.2">
      <c r="A117" s="181"/>
      <c r="B117" s="182"/>
      <c r="C117" s="186"/>
      <c r="D117" s="230"/>
      <c r="E117" s="182"/>
      <c r="F117" s="182"/>
      <c r="G117" s="182"/>
      <c r="H117" s="183"/>
      <c r="I117" s="184"/>
      <c r="J117" s="184"/>
      <c r="K117" s="224"/>
      <c r="L117" s="224"/>
      <c r="M117" s="224"/>
      <c r="N117" s="224"/>
      <c r="O117" s="224"/>
      <c r="P117" s="185"/>
      <c r="Q117" s="225"/>
      <c r="R117" s="182"/>
      <c r="S117" s="181"/>
      <c r="T117" s="181"/>
      <c r="U117" s="201"/>
      <c r="V117" s="226"/>
      <c r="AB117" s="228"/>
    </row>
    <row r="118" spans="1:28" s="227" customFormat="1" ht="20.2">
      <c r="A118" s="181"/>
      <c r="B118" s="182"/>
      <c r="C118" s="186"/>
      <c r="D118" s="230"/>
      <c r="E118" s="182"/>
      <c r="F118" s="182"/>
      <c r="G118" s="182"/>
      <c r="H118" s="183"/>
      <c r="I118" s="184"/>
      <c r="J118" s="184"/>
      <c r="K118" s="224"/>
      <c r="L118" s="224"/>
      <c r="M118" s="224"/>
      <c r="N118" s="224"/>
      <c r="O118" s="224"/>
      <c r="P118" s="185"/>
      <c r="Q118" s="225"/>
      <c r="R118" s="182"/>
      <c r="S118" s="181"/>
      <c r="T118" s="181"/>
      <c r="U118" s="201"/>
      <c r="V118" s="226"/>
      <c r="AB118" s="228"/>
    </row>
    <row r="119" spans="1:28" s="227" customFormat="1" ht="20.2">
      <c r="A119" s="181"/>
      <c r="B119" s="182"/>
      <c r="C119" s="186"/>
      <c r="D119" s="230"/>
      <c r="E119" s="182"/>
      <c r="F119" s="182"/>
      <c r="G119" s="182"/>
      <c r="H119" s="183"/>
      <c r="I119" s="184"/>
      <c r="J119" s="184"/>
      <c r="K119" s="224"/>
      <c r="L119" s="224"/>
      <c r="M119" s="224"/>
      <c r="N119" s="224"/>
      <c r="O119" s="224"/>
      <c r="P119" s="185"/>
      <c r="Q119" s="225"/>
      <c r="R119" s="182"/>
      <c r="S119" s="181"/>
      <c r="T119" s="181"/>
      <c r="U119" s="201"/>
      <c r="V119" s="226"/>
      <c r="AB119" s="228"/>
    </row>
    <row r="120" spans="1:28" s="227" customFormat="1" ht="20.2">
      <c r="A120" s="181"/>
      <c r="B120" s="182"/>
      <c r="C120" s="186"/>
      <c r="D120" s="230"/>
      <c r="E120" s="182"/>
      <c r="F120" s="182"/>
      <c r="G120" s="182"/>
      <c r="H120" s="183"/>
      <c r="I120" s="184"/>
      <c r="J120" s="184"/>
      <c r="K120" s="224"/>
      <c r="L120" s="224"/>
      <c r="M120" s="224"/>
      <c r="N120" s="224"/>
      <c r="O120" s="224"/>
      <c r="P120" s="185"/>
      <c r="Q120" s="225"/>
      <c r="R120" s="182"/>
      <c r="S120" s="181"/>
      <c r="T120" s="181"/>
      <c r="U120" s="201"/>
      <c r="V120" s="226"/>
      <c r="AB120" s="228"/>
    </row>
    <row r="121" spans="1:28" s="227" customFormat="1" ht="20.2">
      <c r="A121" s="181"/>
      <c r="B121" s="182"/>
      <c r="C121" s="186"/>
      <c r="D121" s="230"/>
      <c r="E121" s="182"/>
      <c r="F121" s="182"/>
      <c r="G121" s="182"/>
      <c r="H121" s="183"/>
      <c r="I121" s="184"/>
      <c r="J121" s="184"/>
      <c r="K121" s="224"/>
      <c r="L121" s="224"/>
      <c r="M121" s="224"/>
      <c r="N121" s="224"/>
      <c r="O121" s="224"/>
      <c r="P121" s="185"/>
      <c r="Q121" s="225"/>
      <c r="R121" s="182"/>
      <c r="S121" s="181"/>
      <c r="T121" s="181"/>
      <c r="U121" s="201"/>
      <c r="V121" s="226"/>
      <c r="AB121" s="228"/>
    </row>
    <row r="122" spans="1:28" s="227" customFormat="1" ht="20.2">
      <c r="A122" s="181"/>
      <c r="B122" s="182"/>
      <c r="C122" s="186"/>
      <c r="D122" s="230"/>
      <c r="E122" s="182"/>
      <c r="F122" s="182"/>
      <c r="G122" s="182"/>
      <c r="H122" s="183"/>
      <c r="I122" s="184"/>
      <c r="J122" s="184"/>
      <c r="K122" s="224"/>
      <c r="L122" s="224"/>
      <c r="M122" s="224"/>
      <c r="N122" s="224"/>
      <c r="O122" s="224"/>
      <c r="P122" s="185"/>
      <c r="Q122" s="225"/>
      <c r="R122" s="182"/>
      <c r="S122" s="181"/>
      <c r="T122" s="181"/>
      <c r="U122" s="201"/>
      <c r="V122" s="226"/>
      <c r="AB122" s="228"/>
    </row>
    <row r="123" spans="1:28" s="227" customFormat="1" ht="20.2">
      <c r="A123" s="181"/>
      <c r="B123" s="182"/>
      <c r="C123" s="186"/>
      <c r="D123" s="230"/>
      <c r="E123" s="182"/>
      <c r="F123" s="182"/>
      <c r="G123" s="182"/>
      <c r="H123" s="183"/>
      <c r="I123" s="184"/>
      <c r="J123" s="184"/>
      <c r="K123" s="224"/>
      <c r="L123" s="224"/>
      <c r="M123" s="224"/>
      <c r="N123" s="224"/>
      <c r="O123" s="224"/>
      <c r="P123" s="185"/>
      <c r="Q123" s="225"/>
      <c r="R123" s="182"/>
      <c r="S123" s="181"/>
      <c r="T123" s="181"/>
      <c r="U123" s="201"/>
      <c r="V123" s="226"/>
      <c r="AB123" s="228"/>
    </row>
    <row r="124" spans="1:28" s="227" customFormat="1" ht="20.2">
      <c r="A124" s="181"/>
      <c r="B124" s="182"/>
      <c r="C124" s="186"/>
      <c r="D124" s="230"/>
      <c r="E124" s="182"/>
      <c r="F124" s="182"/>
      <c r="G124" s="182"/>
      <c r="H124" s="183"/>
      <c r="I124" s="184"/>
      <c r="J124" s="184"/>
      <c r="K124" s="224"/>
      <c r="L124" s="224"/>
      <c r="M124" s="224"/>
      <c r="N124" s="224"/>
      <c r="O124" s="224"/>
      <c r="P124" s="185"/>
      <c r="Q124" s="225"/>
      <c r="R124" s="182"/>
      <c r="S124" s="181"/>
      <c r="T124" s="181"/>
      <c r="U124" s="201"/>
      <c r="V124" s="226"/>
      <c r="AB124" s="228"/>
    </row>
    <row r="125" spans="1:28" s="227" customFormat="1" ht="20.2">
      <c r="A125" s="181"/>
      <c r="B125" s="182"/>
      <c r="C125" s="186"/>
      <c r="D125" s="230"/>
      <c r="E125" s="182"/>
      <c r="F125" s="182"/>
      <c r="G125" s="182"/>
      <c r="H125" s="183"/>
      <c r="I125" s="184"/>
      <c r="J125" s="184"/>
      <c r="K125" s="224"/>
      <c r="L125" s="224"/>
      <c r="M125" s="224"/>
      <c r="N125" s="224"/>
      <c r="O125" s="224"/>
      <c r="P125" s="185"/>
      <c r="Q125" s="225"/>
      <c r="R125" s="182"/>
      <c r="S125" s="181"/>
      <c r="T125" s="181"/>
      <c r="U125" s="201"/>
      <c r="V125" s="226"/>
      <c r="AB125" s="228"/>
    </row>
    <row r="126" spans="1:28" s="227" customFormat="1" ht="20.2">
      <c r="A126" s="181"/>
      <c r="B126" s="182"/>
      <c r="C126" s="186"/>
      <c r="D126" s="230"/>
      <c r="E126" s="182"/>
      <c r="F126" s="182"/>
      <c r="G126" s="182"/>
      <c r="H126" s="183"/>
      <c r="I126" s="184"/>
      <c r="J126" s="184"/>
      <c r="K126" s="224"/>
      <c r="L126" s="224"/>
      <c r="M126" s="224"/>
      <c r="N126" s="224"/>
      <c r="O126" s="224"/>
      <c r="P126" s="185"/>
      <c r="Q126" s="225"/>
      <c r="R126" s="182"/>
      <c r="S126" s="181"/>
      <c r="T126" s="181"/>
      <c r="U126" s="201"/>
      <c r="V126" s="226"/>
      <c r="AB126" s="228"/>
    </row>
    <row r="127" spans="1:28" s="227" customFormat="1" ht="20.2">
      <c r="A127" s="181"/>
      <c r="B127" s="182"/>
      <c r="C127" s="186"/>
      <c r="D127" s="230"/>
      <c r="E127" s="182"/>
      <c r="F127" s="182"/>
      <c r="G127" s="182"/>
      <c r="H127" s="183"/>
      <c r="I127" s="184"/>
      <c r="J127" s="184"/>
      <c r="K127" s="224"/>
      <c r="L127" s="224"/>
      <c r="M127" s="224"/>
      <c r="N127" s="224"/>
      <c r="O127" s="224"/>
      <c r="P127" s="185"/>
      <c r="Q127" s="225"/>
      <c r="R127" s="182"/>
      <c r="S127" s="181"/>
      <c r="T127" s="181"/>
      <c r="U127" s="201"/>
      <c r="V127" s="226"/>
      <c r="AB127" s="228"/>
    </row>
    <row r="128" spans="1:28" s="227" customFormat="1" ht="20.2">
      <c r="A128" s="181"/>
      <c r="B128" s="182"/>
      <c r="C128" s="186"/>
      <c r="D128" s="230"/>
      <c r="E128" s="182"/>
      <c r="F128" s="182"/>
      <c r="G128" s="182"/>
      <c r="H128" s="183"/>
      <c r="I128" s="184"/>
      <c r="J128" s="184"/>
      <c r="K128" s="224"/>
      <c r="L128" s="224"/>
      <c r="M128" s="224"/>
      <c r="N128" s="224"/>
      <c r="O128" s="224"/>
      <c r="P128" s="185"/>
      <c r="Q128" s="225"/>
      <c r="R128" s="182"/>
      <c r="S128" s="181"/>
      <c r="T128" s="181"/>
      <c r="U128" s="201"/>
      <c r="V128" s="226"/>
      <c r="AB128" s="228"/>
    </row>
    <row r="129" spans="1:28" s="227" customFormat="1" ht="20.2">
      <c r="A129" s="181"/>
      <c r="B129" s="182"/>
      <c r="C129" s="186"/>
      <c r="D129" s="230"/>
      <c r="E129" s="182"/>
      <c r="F129" s="182"/>
      <c r="G129" s="182"/>
      <c r="H129" s="183"/>
      <c r="I129" s="184"/>
      <c r="J129" s="184"/>
      <c r="K129" s="224"/>
      <c r="L129" s="224"/>
      <c r="M129" s="224"/>
      <c r="N129" s="224"/>
      <c r="O129" s="224"/>
      <c r="P129" s="185"/>
      <c r="Q129" s="225"/>
      <c r="R129" s="182"/>
      <c r="S129" s="181"/>
      <c r="T129" s="181"/>
      <c r="U129" s="201"/>
      <c r="V129" s="226"/>
      <c r="AB129" s="228"/>
    </row>
    <row r="130" spans="1:28" s="227" customFormat="1" ht="20.2">
      <c r="A130" s="181"/>
      <c r="B130" s="182"/>
      <c r="C130" s="186"/>
      <c r="D130" s="230"/>
      <c r="E130" s="182"/>
      <c r="F130" s="182"/>
      <c r="G130" s="182"/>
      <c r="H130" s="183"/>
      <c r="I130" s="184"/>
      <c r="J130" s="184"/>
      <c r="K130" s="224"/>
      <c r="L130" s="224"/>
      <c r="M130" s="224"/>
      <c r="N130" s="224"/>
      <c r="O130" s="224"/>
      <c r="P130" s="185"/>
      <c r="Q130" s="225"/>
      <c r="R130" s="182"/>
      <c r="S130" s="181"/>
      <c r="T130" s="181"/>
      <c r="U130" s="201"/>
      <c r="V130" s="226"/>
      <c r="AB130" s="228"/>
    </row>
    <row r="131" spans="1:28" s="227" customFormat="1" ht="20.2">
      <c r="A131" s="181"/>
      <c r="B131" s="182"/>
      <c r="C131" s="186"/>
      <c r="D131" s="230"/>
      <c r="E131" s="182"/>
      <c r="F131" s="182"/>
      <c r="G131" s="182"/>
      <c r="H131" s="183"/>
      <c r="I131" s="184"/>
      <c r="J131" s="184"/>
      <c r="K131" s="224"/>
      <c r="L131" s="224"/>
      <c r="M131" s="224"/>
      <c r="N131" s="224"/>
      <c r="O131" s="224"/>
      <c r="P131" s="185"/>
      <c r="Q131" s="225"/>
      <c r="R131" s="182"/>
      <c r="S131" s="181"/>
      <c r="T131" s="181"/>
      <c r="U131" s="201"/>
      <c r="V131" s="226"/>
      <c r="AB131" s="228"/>
    </row>
    <row r="132" spans="1:28" s="227" customFormat="1" ht="20.2">
      <c r="A132" s="181"/>
      <c r="B132" s="182"/>
      <c r="C132" s="186"/>
      <c r="D132" s="230"/>
      <c r="E132" s="182"/>
      <c r="F132" s="182"/>
      <c r="G132" s="182"/>
      <c r="H132" s="183"/>
      <c r="I132" s="184"/>
      <c r="J132" s="184"/>
      <c r="K132" s="224"/>
      <c r="L132" s="224"/>
      <c r="M132" s="224"/>
      <c r="N132" s="224"/>
      <c r="O132" s="224"/>
      <c r="P132" s="185"/>
      <c r="Q132" s="225"/>
      <c r="R132" s="182"/>
      <c r="S132" s="181"/>
      <c r="T132" s="181"/>
      <c r="U132" s="201"/>
      <c r="V132" s="226"/>
      <c r="AB132" s="228"/>
    </row>
    <row r="133" spans="1:28" s="227" customFormat="1" ht="20.2">
      <c r="A133" s="181"/>
      <c r="B133" s="182"/>
      <c r="C133" s="186"/>
      <c r="D133" s="230"/>
      <c r="E133" s="182"/>
      <c r="F133" s="182"/>
      <c r="G133" s="182"/>
      <c r="H133" s="183"/>
      <c r="I133" s="184"/>
      <c r="J133" s="184"/>
      <c r="K133" s="224"/>
      <c r="L133" s="224"/>
      <c r="M133" s="224"/>
      <c r="N133" s="224"/>
      <c r="O133" s="224"/>
      <c r="P133" s="185"/>
      <c r="Q133" s="225"/>
      <c r="R133" s="182"/>
      <c r="S133" s="181"/>
      <c r="T133" s="181"/>
      <c r="U133" s="201"/>
      <c r="V133" s="226"/>
      <c r="AB133" s="228"/>
    </row>
    <row r="134" spans="1:28" s="227" customFormat="1" ht="20.2">
      <c r="A134" s="181"/>
      <c r="B134" s="182"/>
      <c r="C134" s="186"/>
      <c r="D134" s="230"/>
      <c r="E134" s="182"/>
      <c r="F134" s="182"/>
      <c r="G134" s="182"/>
      <c r="H134" s="183"/>
      <c r="I134" s="184"/>
      <c r="J134" s="184"/>
      <c r="K134" s="224"/>
      <c r="L134" s="224"/>
      <c r="M134" s="224"/>
      <c r="N134" s="224"/>
      <c r="O134" s="224"/>
      <c r="P134" s="185"/>
      <c r="Q134" s="225"/>
      <c r="R134" s="182"/>
      <c r="S134" s="181"/>
      <c r="T134" s="181"/>
      <c r="U134" s="201"/>
      <c r="V134" s="226"/>
      <c r="AB134" s="228"/>
    </row>
    <row r="135" spans="1:28" s="227" customFormat="1" ht="20.2">
      <c r="A135" s="181"/>
      <c r="B135" s="182"/>
      <c r="C135" s="186"/>
      <c r="D135" s="230"/>
      <c r="E135" s="182"/>
      <c r="F135" s="182"/>
      <c r="G135" s="182"/>
      <c r="H135" s="183"/>
      <c r="I135" s="184"/>
      <c r="J135" s="184"/>
      <c r="K135" s="224"/>
      <c r="L135" s="224"/>
      <c r="M135" s="224"/>
      <c r="N135" s="224"/>
      <c r="O135" s="224"/>
      <c r="P135" s="185"/>
      <c r="Q135" s="225"/>
      <c r="R135" s="182"/>
      <c r="S135" s="181"/>
      <c r="T135" s="181"/>
      <c r="U135" s="201"/>
      <c r="V135" s="226"/>
      <c r="AB135" s="228"/>
    </row>
    <row r="136" spans="1:28" s="227" customFormat="1" ht="20.2">
      <c r="A136" s="181"/>
      <c r="B136" s="182"/>
      <c r="C136" s="186"/>
      <c r="D136" s="230"/>
      <c r="E136" s="182"/>
      <c r="F136" s="182"/>
      <c r="G136" s="182"/>
      <c r="H136" s="183"/>
      <c r="I136" s="184"/>
      <c r="J136" s="184"/>
      <c r="K136" s="224"/>
      <c r="L136" s="224"/>
      <c r="M136" s="224"/>
      <c r="N136" s="224"/>
      <c r="O136" s="224"/>
      <c r="P136" s="185"/>
      <c r="Q136" s="225"/>
      <c r="R136" s="182"/>
      <c r="S136" s="181"/>
      <c r="T136" s="181"/>
      <c r="U136" s="201"/>
      <c r="V136" s="226"/>
      <c r="AB136" s="228"/>
    </row>
    <row r="137" spans="1:28" s="227" customFormat="1" ht="20.2">
      <c r="A137" s="181"/>
      <c r="B137" s="182"/>
      <c r="C137" s="186"/>
      <c r="D137" s="230"/>
      <c r="E137" s="182"/>
      <c r="F137" s="182"/>
      <c r="G137" s="182"/>
      <c r="H137" s="183"/>
      <c r="I137" s="184"/>
      <c r="J137" s="184"/>
      <c r="K137" s="224"/>
      <c r="L137" s="224"/>
      <c r="M137" s="224"/>
      <c r="N137" s="224"/>
      <c r="O137" s="224"/>
      <c r="P137" s="185"/>
      <c r="Q137" s="225"/>
      <c r="R137" s="182"/>
      <c r="S137" s="181"/>
      <c r="T137" s="181"/>
      <c r="U137" s="201"/>
      <c r="V137" s="226"/>
      <c r="AB137" s="228"/>
    </row>
    <row r="138" spans="1:28" s="227" customFormat="1" ht="20.2">
      <c r="A138" s="181"/>
      <c r="B138" s="182"/>
      <c r="C138" s="186"/>
      <c r="D138" s="230"/>
      <c r="E138" s="182"/>
      <c r="F138" s="182"/>
      <c r="G138" s="182"/>
      <c r="H138" s="183"/>
      <c r="I138" s="184"/>
      <c r="J138" s="184"/>
      <c r="K138" s="224"/>
      <c r="L138" s="224"/>
      <c r="M138" s="224"/>
      <c r="N138" s="224"/>
      <c r="O138" s="224"/>
      <c r="P138" s="185"/>
      <c r="Q138" s="225"/>
      <c r="R138" s="182"/>
      <c r="S138" s="181"/>
      <c r="T138" s="181"/>
      <c r="U138" s="201"/>
      <c r="V138" s="226"/>
      <c r="AB138" s="228"/>
    </row>
    <row r="139" spans="1:28" s="227" customFormat="1" ht="20.2">
      <c r="A139" s="181"/>
      <c r="B139" s="182"/>
      <c r="C139" s="186"/>
      <c r="D139" s="230"/>
      <c r="E139" s="182"/>
      <c r="F139" s="182"/>
      <c r="G139" s="182"/>
      <c r="H139" s="183"/>
      <c r="I139" s="184"/>
      <c r="J139" s="184"/>
      <c r="K139" s="224"/>
      <c r="L139" s="224"/>
      <c r="M139" s="224"/>
      <c r="N139" s="224"/>
      <c r="O139" s="224"/>
      <c r="P139" s="185"/>
      <c r="Q139" s="225"/>
      <c r="R139" s="182"/>
      <c r="S139" s="181"/>
      <c r="T139" s="181"/>
      <c r="U139" s="201"/>
      <c r="V139" s="226"/>
      <c r="AB139" s="228"/>
    </row>
    <row r="140" spans="1:28" s="227" customFormat="1" ht="20.2">
      <c r="A140" s="181"/>
      <c r="B140" s="182"/>
      <c r="C140" s="186"/>
      <c r="D140" s="230"/>
      <c r="E140" s="182"/>
      <c r="F140" s="182"/>
      <c r="G140" s="182"/>
      <c r="H140" s="183"/>
      <c r="I140" s="184"/>
      <c r="J140" s="184"/>
      <c r="K140" s="224"/>
      <c r="L140" s="224"/>
      <c r="M140" s="224"/>
      <c r="N140" s="224"/>
      <c r="O140" s="224"/>
      <c r="P140" s="185"/>
      <c r="Q140" s="225"/>
      <c r="R140" s="182"/>
      <c r="S140" s="181"/>
      <c r="T140" s="181"/>
      <c r="U140" s="201"/>
      <c r="V140" s="226"/>
      <c r="AB140" s="228"/>
    </row>
    <row r="141" spans="1:28" s="227" customFormat="1" ht="20.2">
      <c r="A141" s="181"/>
      <c r="B141" s="182"/>
      <c r="C141" s="186"/>
      <c r="D141" s="230"/>
      <c r="E141" s="182"/>
      <c r="F141" s="182"/>
      <c r="G141" s="182"/>
      <c r="H141" s="183"/>
      <c r="I141" s="184"/>
      <c r="J141" s="184"/>
      <c r="K141" s="224"/>
      <c r="L141" s="224"/>
      <c r="M141" s="224"/>
      <c r="N141" s="224"/>
      <c r="O141" s="224"/>
      <c r="P141" s="185"/>
      <c r="Q141" s="225"/>
      <c r="R141" s="182"/>
      <c r="S141" s="181"/>
      <c r="T141" s="181"/>
      <c r="U141" s="201"/>
      <c r="V141" s="226"/>
      <c r="AB141" s="228"/>
    </row>
    <row r="142" spans="1:28" s="227" customFormat="1" ht="20.2">
      <c r="A142" s="181"/>
      <c r="B142" s="182"/>
      <c r="C142" s="186"/>
      <c r="D142" s="230"/>
      <c r="E142" s="182"/>
      <c r="F142" s="182"/>
      <c r="G142" s="182"/>
      <c r="H142" s="183"/>
      <c r="I142" s="184"/>
      <c r="J142" s="184"/>
      <c r="K142" s="224"/>
      <c r="L142" s="224"/>
      <c r="M142" s="224"/>
      <c r="N142" s="224"/>
      <c r="O142" s="224"/>
      <c r="P142" s="185"/>
      <c r="Q142" s="225"/>
      <c r="R142" s="182"/>
      <c r="S142" s="181"/>
      <c r="T142" s="181"/>
      <c r="U142" s="201"/>
      <c r="V142" s="226"/>
      <c r="AB142" s="228"/>
    </row>
    <row r="143" spans="1:28" s="227" customFormat="1" ht="20.2">
      <c r="A143" s="181"/>
      <c r="B143" s="182"/>
      <c r="C143" s="186"/>
      <c r="D143" s="230"/>
      <c r="E143" s="182"/>
      <c r="F143" s="182"/>
      <c r="G143" s="182"/>
      <c r="H143" s="183"/>
      <c r="I143" s="184"/>
      <c r="J143" s="184"/>
      <c r="K143" s="224"/>
      <c r="L143" s="224"/>
      <c r="M143" s="224"/>
      <c r="N143" s="224"/>
      <c r="O143" s="224"/>
      <c r="P143" s="185"/>
      <c r="Q143" s="225"/>
      <c r="R143" s="182"/>
      <c r="S143" s="181"/>
      <c r="T143" s="181"/>
      <c r="U143" s="201"/>
      <c r="V143" s="226"/>
      <c r="AB143" s="228"/>
    </row>
    <row r="144" spans="1:28" s="227" customFormat="1" ht="20.2">
      <c r="A144" s="181"/>
      <c r="B144" s="182"/>
      <c r="C144" s="186"/>
      <c r="D144" s="230"/>
      <c r="E144" s="182"/>
      <c r="F144" s="182"/>
      <c r="G144" s="182"/>
      <c r="H144" s="183"/>
      <c r="I144" s="184"/>
      <c r="J144" s="184"/>
      <c r="K144" s="224"/>
      <c r="L144" s="224"/>
      <c r="M144" s="224"/>
      <c r="N144" s="224"/>
      <c r="O144" s="224"/>
      <c r="P144" s="185"/>
      <c r="Q144" s="225"/>
      <c r="R144" s="182"/>
      <c r="S144" s="181"/>
      <c r="T144" s="181"/>
      <c r="U144" s="201"/>
      <c r="V144" s="226"/>
      <c r="AB144" s="228"/>
    </row>
    <row r="145" spans="1:28" s="227" customFormat="1" ht="20.2">
      <c r="A145" s="181"/>
      <c r="B145" s="182"/>
      <c r="C145" s="186"/>
      <c r="D145" s="230"/>
      <c r="E145" s="182"/>
      <c r="F145" s="182"/>
      <c r="G145" s="182"/>
      <c r="H145" s="183"/>
      <c r="I145" s="184"/>
      <c r="J145" s="184"/>
      <c r="K145" s="224"/>
      <c r="L145" s="224"/>
      <c r="M145" s="224"/>
      <c r="N145" s="224"/>
      <c r="O145" s="224"/>
      <c r="P145" s="185"/>
      <c r="Q145" s="225"/>
      <c r="R145" s="182"/>
      <c r="S145" s="181"/>
      <c r="T145" s="181"/>
      <c r="U145" s="201"/>
      <c r="V145" s="226"/>
      <c r="AB145" s="228"/>
    </row>
    <row r="146" spans="1:28" s="227" customFormat="1" ht="20.2">
      <c r="A146" s="181"/>
      <c r="B146" s="182"/>
      <c r="C146" s="186"/>
      <c r="D146" s="230"/>
      <c r="E146" s="182"/>
      <c r="F146" s="182"/>
      <c r="G146" s="182"/>
      <c r="H146" s="183"/>
      <c r="I146" s="184"/>
      <c r="J146" s="184"/>
      <c r="K146" s="224"/>
      <c r="L146" s="224"/>
      <c r="M146" s="224"/>
      <c r="N146" s="224"/>
      <c r="O146" s="224"/>
      <c r="P146" s="185"/>
      <c r="Q146" s="225"/>
      <c r="R146" s="182"/>
      <c r="S146" s="181"/>
      <c r="T146" s="181"/>
      <c r="U146" s="201"/>
      <c r="V146" s="226"/>
      <c r="AB146" s="228"/>
    </row>
    <row r="147" spans="1:28" s="227" customFormat="1" ht="20.2">
      <c r="A147" s="181"/>
      <c r="B147" s="182"/>
      <c r="C147" s="186"/>
      <c r="D147" s="230"/>
      <c r="E147" s="182"/>
      <c r="F147" s="182"/>
      <c r="G147" s="182"/>
      <c r="H147" s="183"/>
      <c r="I147" s="184"/>
      <c r="J147" s="184"/>
      <c r="K147" s="224"/>
      <c r="L147" s="224"/>
      <c r="M147" s="224"/>
      <c r="N147" s="224"/>
      <c r="O147" s="224"/>
      <c r="P147" s="185"/>
      <c r="Q147" s="225"/>
      <c r="R147" s="182"/>
      <c r="S147" s="181"/>
      <c r="T147" s="181"/>
      <c r="U147" s="201"/>
      <c r="V147" s="226"/>
      <c r="AB147" s="228"/>
    </row>
    <row r="148" spans="1:28" s="227" customFormat="1" ht="20.2">
      <c r="A148" s="181"/>
      <c r="B148" s="182"/>
      <c r="C148" s="186"/>
      <c r="D148" s="230"/>
      <c r="E148" s="182"/>
      <c r="F148" s="182"/>
      <c r="G148" s="182"/>
      <c r="H148" s="183"/>
      <c r="I148" s="184"/>
      <c r="J148" s="184"/>
      <c r="K148" s="224"/>
      <c r="L148" s="224"/>
      <c r="M148" s="224"/>
      <c r="N148" s="224"/>
      <c r="O148" s="224"/>
      <c r="P148" s="185"/>
      <c r="Q148" s="225"/>
      <c r="R148" s="182"/>
      <c r="S148" s="181"/>
      <c r="T148" s="181"/>
      <c r="U148" s="201"/>
      <c r="V148" s="226"/>
      <c r="AB148" s="228"/>
    </row>
    <row r="149" spans="1:28" s="227" customFormat="1" ht="20.2">
      <c r="A149" s="181"/>
      <c r="B149" s="182"/>
      <c r="C149" s="186"/>
      <c r="D149" s="230"/>
      <c r="E149" s="182"/>
      <c r="F149" s="182"/>
      <c r="G149" s="182"/>
      <c r="H149" s="183"/>
      <c r="I149" s="184"/>
      <c r="J149" s="184"/>
      <c r="K149" s="224"/>
      <c r="L149" s="224"/>
      <c r="M149" s="224"/>
      <c r="N149" s="224"/>
      <c r="O149" s="224"/>
      <c r="P149" s="185"/>
      <c r="Q149" s="225"/>
      <c r="R149" s="182"/>
      <c r="S149" s="181"/>
      <c r="T149" s="181"/>
      <c r="U149" s="201"/>
      <c r="V149" s="226"/>
      <c r="AB149" s="228"/>
    </row>
    <row r="150" spans="1:28" s="227" customFormat="1" ht="20.2">
      <c r="A150" s="181"/>
      <c r="B150" s="182"/>
      <c r="C150" s="186"/>
      <c r="D150" s="230"/>
      <c r="E150" s="182"/>
      <c r="F150" s="182"/>
      <c r="G150" s="182"/>
      <c r="H150" s="183"/>
      <c r="I150" s="184"/>
      <c r="J150" s="184"/>
      <c r="K150" s="224"/>
      <c r="L150" s="224"/>
      <c r="M150" s="224"/>
      <c r="N150" s="224"/>
      <c r="O150" s="224"/>
      <c r="P150" s="185"/>
      <c r="Q150" s="225"/>
      <c r="R150" s="182"/>
      <c r="S150" s="181"/>
      <c r="T150" s="181"/>
      <c r="U150" s="201"/>
      <c r="V150" s="226"/>
      <c r="AB150" s="228"/>
    </row>
    <row r="151" spans="1:28" s="227" customFormat="1" ht="20.2">
      <c r="A151" s="181"/>
      <c r="B151" s="182"/>
      <c r="C151" s="186"/>
      <c r="D151" s="230"/>
      <c r="E151" s="182"/>
      <c r="F151" s="182"/>
      <c r="G151" s="182"/>
      <c r="H151" s="183"/>
      <c r="I151" s="184"/>
      <c r="J151" s="184"/>
      <c r="K151" s="224"/>
      <c r="L151" s="224"/>
      <c r="M151" s="224"/>
      <c r="N151" s="224"/>
      <c r="O151" s="224"/>
      <c r="P151" s="185"/>
      <c r="Q151" s="225"/>
      <c r="R151" s="182"/>
      <c r="S151" s="181"/>
      <c r="T151" s="181"/>
      <c r="U151" s="201"/>
      <c r="V151" s="226"/>
      <c r="AB151" s="228"/>
    </row>
    <row r="152" spans="1:28" s="227" customFormat="1" ht="20.2">
      <c r="A152" s="181"/>
      <c r="B152" s="182"/>
      <c r="C152" s="186"/>
      <c r="D152" s="230"/>
      <c r="E152" s="182"/>
      <c r="F152" s="182"/>
      <c r="G152" s="182"/>
      <c r="H152" s="183"/>
      <c r="I152" s="184"/>
      <c r="J152" s="184"/>
      <c r="K152" s="224"/>
      <c r="L152" s="224"/>
      <c r="M152" s="224"/>
      <c r="N152" s="224"/>
      <c r="O152" s="224"/>
      <c r="P152" s="185"/>
      <c r="Q152" s="225"/>
      <c r="R152" s="182"/>
      <c r="S152" s="181"/>
      <c r="T152" s="181"/>
      <c r="U152" s="201"/>
      <c r="V152" s="226"/>
      <c r="AB152" s="228"/>
    </row>
    <row r="153" spans="1:28" s="227" customFormat="1" ht="20.2">
      <c r="A153" s="181"/>
      <c r="B153" s="182"/>
      <c r="C153" s="186"/>
      <c r="D153" s="230"/>
      <c r="E153" s="182"/>
      <c r="F153" s="182"/>
      <c r="G153" s="182"/>
      <c r="H153" s="183"/>
      <c r="I153" s="184"/>
      <c r="J153" s="184"/>
      <c r="K153" s="224"/>
      <c r="L153" s="224"/>
      <c r="M153" s="224"/>
      <c r="N153" s="224"/>
      <c r="O153" s="224"/>
      <c r="P153" s="185"/>
      <c r="Q153" s="225"/>
      <c r="R153" s="182"/>
      <c r="S153" s="181"/>
      <c r="T153" s="181"/>
      <c r="U153" s="201"/>
      <c r="V153" s="226"/>
      <c r="AB153" s="228"/>
    </row>
    <row r="154" spans="1:28" s="227" customFormat="1" ht="20.2">
      <c r="A154" s="181"/>
      <c r="B154" s="182"/>
      <c r="C154" s="186"/>
      <c r="D154" s="230"/>
      <c r="E154" s="182"/>
      <c r="F154" s="182"/>
      <c r="G154" s="182"/>
      <c r="H154" s="183"/>
      <c r="I154" s="184"/>
      <c r="J154" s="184"/>
      <c r="K154" s="224"/>
      <c r="L154" s="224"/>
      <c r="M154" s="224"/>
      <c r="N154" s="224"/>
      <c r="O154" s="224"/>
      <c r="P154" s="185"/>
      <c r="Q154" s="225"/>
      <c r="R154" s="182"/>
      <c r="S154" s="181"/>
      <c r="T154" s="181"/>
      <c r="U154" s="201"/>
      <c r="V154" s="226"/>
      <c r="AB154" s="228"/>
    </row>
    <row r="155" spans="1:28" s="227" customFormat="1" ht="20.2">
      <c r="A155" s="181"/>
      <c r="B155" s="182"/>
      <c r="C155" s="186"/>
      <c r="D155" s="230"/>
      <c r="E155" s="182"/>
      <c r="F155" s="182"/>
      <c r="G155" s="182"/>
      <c r="H155" s="183"/>
      <c r="I155" s="184"/>
      <c r="J155" s="184"/>
      <c r="K155" s="224"/>
      <c r="L155" s="224"/>
      <c r="M155" s="224"/>
      <c r="N155" s="224"/>
      <c r="O155" s="224"/>
      <c r="P155" s="185"/>
      <c r="Q155" s="225"/>
      <c r="R155" s="182"/>
      <c r="S155" s="181"/>
      <c r="T155" s="181"/>
      <c r="U155" s="201"/>
      <c r="V155" s="226"/>
      <c r="AB155" s="228"/>
    </row>
    <row r="156" spans="1:28" s="227" customFormat="1" ht="20.2">
      <c r="A156" s="181"/>
      <c r="B156" s="182"/>
      <c r="C156" s="186"/>
      <c r="D156" s="230"/>
      <c r="E156" s="182"/>
      <c r="F156" s="182"/>
      <c r="G156" s="182"/>
      <c r="H156" s="183"/>
      <c r="I156" s="184"/>
      <c r="J156" s="184"/>
      <c r="K156" s="224"/>
      <c r="L156" s="224"/>
      <c r="M156" s="224"/>
      <c r="N156" s="224"/>
      <c r="O156" s="224"/>
      <c r="P156" s="185"/>
      <c r="Q156" s="225"/>
      <c r="R156" s="182"/>
      <c r="S156" s="181"/>
      <c r="T156" s="181"/>
      <c r="U156" s="201"/>
      <c r="V156" s="226"/>
      <c r="AB156" s="228"/>
    </row>
    <row r="157" spans="1:28" s="227" customFormat="1" ht="20.2">
      <c r="A157" s="181"/>
      <c r="B157" s="182"/>
      <c r="C157" s="186"/>
      <c r="D157" s="230"/>
      <c r="E157" s="182"/>
      <c r="F157" s="182"/>
      <c r="G157" s="182"/>
      <c r="H157" s="183"/>
      <c r="I157" s="184"/>
      <c r="J157" s="184"/>
      <c r="K157" s="224"/>
      <c r="L157" s="224"/>
      <c r="M157" s="224"/>
      <c r="N157" s="224"/>
      <c r="O157" s="224"/>
      <c r="P157" s="185"/>
      <c r="Q157" s="225"/>
      <c r="R157" s="182"/>
      <c r="S157" s="181"/>
      <c r="T157" s="181"/>
      <c r="U157" s="201"/>
      <c r="V157" s="226"/>
      <c r="AB157" s="228"/>
    </row>
    <row r="158" spans="1:28" s="227" customFormat="1" ht="20.2">
      <c r="A158" s="181"/>
      <c r="B158" s="182"/>
      <c r="C158" s="186"/>
      <c r="D158" s="230"/>
      <c r="E158" s="182"/>
      <c r="F158" s="182"/>
      <c r="G158" s="182"/>
      <c r="H158" s="183"/>
      <c r="I158" s="184"/>
      <c r="J158" s="184"/>
      <c r="K158" s="224"/>
      <c r="L158" s="224"/>
      <c r="M158" s="224"/>
      <c r="N158" s="224"/>
      <c r="O158" s="224"/>
      <c r="P158" s="185"/>
      <c r="Q158" s="225"/>
      <c r="R158" s="182"/>
      <c r="S158" s="181"/>
      <c r="T158" s="181"/>
      <c r="U158" s="201"/>
      <c r="V158" s="226"/>
      <c r="AB158" s="228"/>
    </row>
    <row r="159" spans="1:28" s="227" customFormat="1" ht="20.2">
      <c r="A159" s="181"/>
      <c r="B159" s="182"/>
      <c r="C159" s="186"/>
      <c r="D159" s="230"/>
      <c r="E159" s="182"/>
      <c r="F159" s="182"/>
      <c r="G159" s="182"/>
      <c r="H159" s="183"/>
      <c r="I159" s="184"/>
      <c r="J159" s="184"/>
      <c r="K159" s="224"/>
      <c r="L159" s="224"/>
      <c r="M159" s="224"/>
      <c r="N159" s="224"/>
      <c r="O159" s="224"/>
      <c r="P159" s="185"/>
      <c r="Q159" s="225"/>
      <c r="R159" s="182"/>
      <c r="S159" s="181"/>
      <c r="T159" s="181"/>
      <c r="U159" s="201"/>
      <c r="V159" s="226"/>
      <c r="AB159" s="228"/>
    </row>
    <row r="160" spans="1:28" s="227" customFormat="1" ht="20.2">
      <c r="A160" s="181"/>
      <c r="B160" s="182"/>
      <c r="C160" s="186"/>
      <c r="D160" s="230"/>
      <c r="E160" s="182"/>
      <c r="F160" s="182"/>
      <c r="G160" s="182"/>
      <c r="H160" s="183"/>
      <c r="I160" s="184"/>
      <c r="J160" s="184"/>
      <c r="K160" s="224"/>
      <c r="L160" s="224"/>
      <c r="M160" s="224"/>
      <c r="N160" s="224"/>
      <c r="O160" s="224"/>
      <c r="P160" s="185"/>
      <c r="Q160" s="225"/>
      <c r="R160" s="182"/>
      <c r="S160" s="181"/>
      <c r="T160" s="181"/>
      <c r="U160" s="201"/>
      <c r="V160" s="226"/>
      <c r="AB160" s="228"/>
    </row>
    <row r="161" spans="1:28" s="227" customFormat="1" ht="20.2">
      <c r="A161" s="181"/>
      <c r="B161" s="182"/>
      <c r="C161" s="186"/>
      <c r="D161" s="230"/>
      <c r="E161" s="182"/>
      <c r="F161" s="182"/>
      <c r="G161" s="182"/>
      <c r="H161" s="183"/>
      <c r="I161" s="184"/>
      <c r="J161" s="184"/>
      <c r="K161" s="224"/>
      <c r="L161" s="224"/>
      <c r="M161" s="224"/>
      <c r="N161" s="224"/>
      <c r="O161" s="224"/>
      <c r="P161" s="185"/>
      <c r="Q161" s="225"/>
      <c r="R161" s="182"/>
      <c r="S161" s="181"/>
      <c r="T161" s="181"/>
      <c r="U161" s="201"/>
      <c r="V161" s="226"/>
      <c r="AB161" s="228"/>
    </row>
    <row r="162" spans="1:28" s="227" customFormat="1" ht="20.2">
      <c r="A162" s="181"/>
      <c r="B162" s="182"/>
      <c r="C162" s="186"/>
      <c r="D162" s="230"/>
      <c r="E162" s="182"/>
      <c r="F162" s="182"/>
      <c r="G162" s="182"/>
      <c r="H162" s="183"/>
      <c r="I162" s="184"/>
      <c r="J162" s="184"/>
      <c r="K162" s="224"/>
      <c r="L162" s="224"/>
      <c r="M162" s="224"/>
      <c r="N162" s="224"/>
      <c r="O162" s="224"/>
      <c r="P162" s="185"/>
      <c r="Q162" s="225"/>
      <c r="R162" s="182"/>
      <c r="S162" s="181"/>
      <c r="T162" s="181"/>
      <c r="U162" s="201"/>
      <c r="V162" s="226"/>
      <c r="AB162" s="228"/>
    </row>
    <row r="163" spans="1:28" s="227" customFormat="1" ht="20.2">
      <c r="A163" s="181"/>
      <c r="B163" s="182"/>
      <c r="C163" s="186"/>
      <c r="D163" s="230"/>
      <c r="E163" s="182"/>
      <c r="F163" s="182"/>
      <c r="G163" s="182"/>
      <c r="H163" s="183"/>
      <c r="I163" s="184"/>
      <c r="J163" s="184"/>
      <c r="K163" s="224"/>
      <c r="L163" s="224"/>
      <c r="M163" s="224"/>
      <c r="N163" s="224"/>
      <c r="O163" s="224"/>
      <c r="P163" s="185"/>
      <c r="Q163" s="225"/>
      <c r="R163" s="182"/>
      <c r="S163" s="181"/>
      <c r="T163" s="181"/>
      <c r="U163" s="201"/>
      <c r="V163" s="226"/>
      <c r="AB163" s="228"/>
    </row>
    <row r="164" spans="1:28" s="227" customFormat="1" ht="20.2">
      <c r="A164" s="181"/>
      <c r="B164" s="182"/>
      <c r="C164" s="186"/>
      <c r="D164" s="230"/>
      <c r="E164" s="182"/>
      <c r="F164" s="182"/>
      <c r="G164" s="182"/>
      <c r="H164" s="183"/>
      <c r="I164" s="184"/>
      <c r="J164" s="184"/>
      <c r="K164" s="224"/>
      <c r="L164" s="224"/>
      <c r="M164" s="224"/>
      <c r="N164" s="224"/>
      <c r="O164" s="224"/>
      <c r="P164" s="185"/>
      <c r="Q164" s="225"/>
      <c r="R164" s="182"/>
      <c r="S164" s="181"/>
      <c r="T164" s="181"/>
      <c r="U164" s="201"/>
      <c r="V164" s="226"/>
      <c r="AB164" s="228"/>
    </row>
    <row r="165" spans="1:28" s="227" customFormat="1" ht="20.2">
      <c r="A165" s="181"/>
      <c r="B165" s="182"/>
      <c r="C165" s="186"/>
      <c r="D165" s="230"/>
      <c r="E165" s="182"/>
      <c r="F165" s="182"/>
      <c r="G165" s="182"/>
      <c r="H165" s="183"/>
      <c r="I165" s="184"/>
      <c r="J165" s="184"/>
      <c r="K165" s="224"/>
      <c r="L165" s="224"/>
      <c r="M165" s="224"/>
      <c r="N165" s="224"/>
      <c r="O165" s="224"/>
      <c r="P165" s="185"/>
      <c r="Q165" s="225"/>
      <c r="R165" s="182"/>
      <c r="S165" s="181"/>
      <c r="T165" s="181"/>
      <c r="U165" s="201"/>
      <c r="V165" s="226"/>
      <c r="AB165" s="228"/>
    </row>
    <row r="166" spans="1:28" s="227" customFormat="1" ht="20.2">
      <c r="A166" s="181"/>
      <c r="B166" s="182"/>
      <c r="C166" s="186"/>
      <c r="D166" s="230"/>
      <c r="E166" s="182"/>
      <c r="F166" s="182"/>
      <c r="G166" s="182"/>
      <c r="H166" s="183"/>
      <c r="I166" s="184"/>
      <c r="J166" s="184"/>
      <c r="K166" s="224"/>
      <c r="L166" s="224"/>
      <c r="M166" s="224"/>
      <c r="N166" s="224"/>
      <c r="O166" s="224"/>
      <c r="P166" s="185"/>
      <c r="Q166" s="225"/>
      <c r="R166" s="182"/>
      <c r="S166" s="181"/>
      <c r="T166" s="181"/>
      <c r="U166" s="201"/>
      <c r="V166" s="226"/>
      <c r="AB166" s="228"/>
    </row>
    <row r="167" spans="1:28" s="227" customFormat="1" ht="20.2">
      <c r="A167" s="181"/>
      <c r="B167" s="182"/>
      <c r="C167" s="186"/>
      <c r="D167" s="230"/>
      <c r="E167" s="182"/>
      <c r="F167" s="182"/>
      <c r="G167" s="182"/>
      <c r="H167" s="183"/>
      <c r="I167" s="184"/>
      <c r="J167" s="184"/>
      <c r="K167" s="224"/>
      <c r="L167" s="224"/>
      <c r="M167" s="224"/>
      <c r="N167" s="224"/>
      <c r="O167" s="224"/>
      <c r="P167" s="185"/>
      <c r="Q167" s="225"/>
      <c r="R167" s="182"/>
      <c r="S167" s="181"/>
      <c r="T167" s="181"/>
      <c r="U167" s="201"/>
      <c r="V167" s="226"/>
      <c r="AB167" s="228"/>
    </row>
    <row r="168" spans="1:28" s="227" customFormat="1" ht="20.2">
      <c r="A168" s="181"/>
      <c r="B168" s="182"/>
      <c r="C168" s="186"/>
      <c r="D168" s="230"/>
      <c r="E168" s="182"/>
      <c r="F168" s="182"/>
      <c r="G168" s="182"/>
      <c r="H168" s="183"/>
      <c r="I168" s="184"/>
      <c r="J168" s="184"/>
      <c r="K168" s="224"/>
      <c r="L168" s="224"/>
      <c r="M168" s="224"/>
      <c r="N168" s="224"/>
      <c r="O168" s="224"/>
      <c r="P168" s="185"/>
      <c r="Q168" s="225"/>
      <c r="R168" s="182"/>
      <c r="S168" s="181"/>
      <c r="T168" s="181"/>
      <c r="U168" s="201"/>
      <c r="V168" s="226"/>
      <c r="AB168" s="228"/>
    </row>
    <row r="169" spans="1:28" s="227" customFormat="1" ht="20.2">
      <c r="A169" s="181"/>
      <c r="B169" s="182"/>
      <c r="C169" s="186"/>
      <c r="D169" s="230"/>
      <c r="E169" s="182"/>
      <c r="F169" s="182"/>
      <c r="G169" s="182"/>
      <c r="H169" s="183"/>
      <c r="I169" s="184"/>
      <c r="J169" s="184"/>
      <c r="K169" s="224"/>
      <c r="L169" s="224"/>
      <c r="M169" s="224"/>
      <c r="N169" s="224"/>
      <c r="O169" s="224"/>
      <c r="P169" s="185"/>
      <c r="Q169" s="225"/>
      <c r="R169" s="182"/>
      <c r="S169" s="181"/>
      <c r="T169" s="181"/>
      <c r="U169" s="201"/>
      <c r="V169" s="226"/>
      <c r="AB169" s="228"/>
    </row>
    <row r="170" spans="1:28" s="227" customFormat="1" ht="20.2">
      <c r="A170" s="181"/>
      <c r="B170" s="182"/>
      <c r="C170" s="186"/>
      <c r="D170" s="230"/>
      <c r="E170" s="182"/>
      <c r="F170" s="182"/>
      <c r="G170" s="182"/>
      <c r="H170" s="183"/>
      <c r="I170" s="184"/>
      <c r="J170" s="184"/>
      <c r="K170" s="224"/>
      <c r="L170" s="224"/>
      <c r="M170" s="224"/>
      <c r="N170" s="224"/>
      <c r="O170" s="224"/>
      <c r="P170" s="185"/>
      <c r="Q170" s="225"/>
      <c r="R170" s="182"/>
      <c r="S170" s="181"/>
      <c r="T170" s="181"/>
      <c r="U170" s="201"/>
      <c r="V170" s="226"/>
      <c r="AB170" s="228"/>
    </row>
    <row r="171" spans="1:28" s="227" customFormat="1" ht="20.2">
      <c r="A171" s="181"/>
      <c r="B171" s="182"/>
      <c r="C171" s="186"/>
      <c r="D171" s="230"/>
      <c r="E171" s="182"/>
      <c r="F171" s="182"/>
      <c r="G171" s="182"/>
      <c r="H171" s="183"/>
      <c r="I171" s="184"/>
      <c r="J171" s="184"/>
      <c r="K171" s="224"/>
      <c r="L171" s="224"/>
      <c r="M171" s="224"/>
      <c r="N171" s="224"/>
      <c r="O171" s="224"/>
      <c r="P171" s="185"/>
      <c r="Q171" s="225"/>
      <c r="R171" s="182"/>
      <c r="S171" s="181"/>
      <c r="T171" s="181"/>
      <c r="U171" s="201"/>
      <c r="V171" s="226"/>
      <c r="AB171" s="228"/>
    </row>
    <row r="172" spans="1:28" s="227" customFormat="1" ht="20.2">
      <c r="A172" s="181"/>
      <c r="B172" s="182"/>
      <c r="C172" s="186"/>
      <c r="D172" s="230"/>
      <c r="E172" s="182"/>
      <c r="F172" s="182"/>
      <c r="G172" s="182"/>
      <c r="H172" s="183"/>
      <c r="I172" s="184"/>
      <c r="J172" s="184"/>
      <c r="K172" s="224"/>
      <c r="L172" s="224"/>
      <c r="M172" s="224"/>
      <c r="N172" s="224"/>
      <c r="O172" s="224"/>
      <c r="P172" s="185"/>
      <c r="Q172" s="225"/>
      <c r="R172" s="182"/>
      <c r="S172" s="181"/>
      <c r="T172" s="181"/>
      <c r="U172" s="201"/>
      <c r="V172" s="226"/>
      <c r="AB172" s="228"/>
    </row>
    <row r="173" spans="1:28" s="227" customFormat="1" ht="20.2">
      <c r="A173" s="181"/>
      <c r="B173" s="182"/>
      <c r="C173" s="186"/>
      <c r="D173" s="230"/>
      <c r="E173" s="182"/>
      <c r="F173" s="182"/>
      <c r="G173" s="182"/>
      <c r="H173" s="183"/>
      <c r="I173" s="184"/>
      <c r="J173" s="184"/>
      <c r="K173" s="224"/>
      <c r="L173" s="224"/>
      <c r="M173" s="224"/>
      <c r="N173" s="224"/>
      <c r="O173" s="224"/>
      <c r="P173" s="185"/>
      <c r="Q173" s="225"/>
      <c r="R173" s="182"/>
      <c r="S173" s="181"/>
      <c r="T173" s="181"/>
      <c r="U173" s="201"/>
      <c r="V173" s="226"/>
      <c r="AB173" s="228"/>
    </row>
    <row r="174" spans="1:28" s="227" customFormat="1" ht="20.2">
      <c r="A174" s="181"/>
      <c r="B174" s="182"/>
      <c r="C174" s="186"/>
      <c r="D174" s="230"/>
      <c r="E174" s="182"/>
      <c r="F174" s="182"/>
      <c r="G174" s="182"/>
      <c r="H174" s="183"/>
      <c r="I174" s="184"/>
      <c r="J174" s="184"/>
      <c r="K174" s="224"/>
      <c r="L174" s="224"/>
      <c r="M174" s="224"/>
      <c r="N174" s="224"/>
      <c r="O174" s="224"/>
      <c r="P174" s="185"/>
      <c r="Q174" s="225"/>
      <c r="R174" s="182"/>
      <c r="S174" s="181"/>
      <c r="T174" s="181"/>
      <c r="U174" s="201"/>
      <c r="V174" s="226"/>
      <c r="AB174" s="228"/>
    </row>
    <row r="175" spans="1:28" s="227" customFormat="1" ht="20.2">
      <c r="A175" s="181"/>
      <c r="B175" s="182"/>
      <c r="C175" s="186"/>
      <c r="D175" s="230"/>
      <c r="E175" s="182"/>
      <c r="F175" s="182"/>
      <c r="G175" s="182"/>
      <c r="H175" s="183"/>
      <c r="I175" s="184"/>
      <c r="J175" s="184"/>
      <c r="K175" s="224"/>
      <c r="L175" s="224"/>
      <c r="M175" s="224"/>
      <c r="N175" s="224"/>
      <c r="O175" s="224"/>
      <c r="P175" s="185"/>
      <c r="Q175" s="225"/>
      <c r="R175" s="182"/>
      <c r="S175" s="181"/>
      <c r="T175" s="181"/>
      <c r="U175" s="201"/>
      <c r="V175" s="226"/>
      <c r="AB175" s="228"/>
    </row>
    <row r="176" spans="1:28" s="227" customFormat="1" ht="20.2">
      <c r="A176" s="181"/>
      <c r="B176" s="182"/>
      <c r="C176" s="186"/>
      <c r="D176" s="230"/>
      <c r="E176" s="182"/>
      <c r="F176" s="182"/>
      <c r="G176" s="182"/>
      <c r="H176" s="183"/>
      <c r="I176" s="184"/>
      <c r="J176" s="184"/>
      <c r="K176" s="224"/>
      <c r="L176" s="224"/>
      <c r="M176" s="224"/>
      <c r="N176" s="224"/>
      <c r="O176" s="224"/>
      <c r="P176" s="185"/>
      <c r="Q176" s="225"/>
      <c r="R176" s="182"/>
      <c r="S176" s="181"/>
      <c r="T176" s="181"/>
      <c r="U176" s="201"/>
      <c r="V176" s="226"/>
      <c r="AB176" s="228"/>
    </row>
    <row r="177" spans="1:28" s="227" customFormat="1" ht="20.2">
      <c r="A177" s="181"/>
      <c r="B177" s="182"/>
      <c r="C177" s="186"/>
      <c r="D177" s="230"/>
      <c r="E177" s="182"/>
      <c r="F177" s="182"/>
      <c r="G177" s="182"/>
      <c r="H177" s="183"/>
      <c r="I177" s="184"/>
      <c r="J177" s="184"/>
      <c r="K177" s="224"/>
      <c r="L177" s="224"/>
      <c r="M177" s="224"/>
      <c r="N177" s="224"/>
      <c r="O177" s="224"/>
      <c r="P177" s="185"/>
      <c r="Q177" s="225"/>
      <c r="R177" s="182"/>
      <c r="S177" s="181"/>
      <c r="T177" s="181"/>
      <c r="U177" s="201"/>
      <c r="V177" s="226"/>
      <c r="AB177" s="228"/>
    </row>
    <row r="178" spans="1:28" s="227" customFormat="1" ht="20.2">
      <c r="A178" s="181"/>
      <c r="B178" s="182"/>
      <c r="C178" s="186"/>
      <c r="D178" s="230"/>
      <c r="E178" s="182"/>
      <c r="F178" s="182"/>
      <c r="G178" s="182"/>
      <c r="H178" s="183"/>
      <c r="I178" s="184"/>
      <c r="J178" s="184"/>
      <c r="K178" s="224"/>
      <c r="L178" s="224"/>
      <c r="M178" s="224"/>
      <c r="N178" s="224"/>
      <c r="O178" s="224"/>
      <c r="P178" s="185"/>
      <c r="Q178" s="225"/>
      <c r="R178" s="182"/>
      <c r="S178" s="181"/>
      <c r="T178" s="181"/>
      <c r="U178" s="201"/>
      <c r="V178" s="226"/>
      <c r="AB178" s="228"/>
    </row>
    <row r="179" spans="1:28" s="227" customFormat="1" ht="20.2">
      <c r="A179" s="181"/>
      <c r="B179" s="182"/>
      <c r="C179" s="186"/>
      <c r="D179" s="230"/>
      <c r="E179" s="182"/>
      <c r="F179" s="182"/>
      <c r="G179" s="182"/>
      <c r="H179" s="183"/>
      <c r="I179" s="184"/>
      <c r="J179" s="184"/>
      <c r="K179" s="224"/>
      <c r="L179" s="224"/>
      <c r="M179" s="224"/>
      <c r="N179" s="224"/>
      <c r="O179" s="224"/>
      <c r="P179" s="185"/>
      <c r="Q179" s="225"/>
      <c r="R179" s="182"/>
      <c r="S179" s="181"/>
      <c r="T179" s="181"/>
      <c r="U179" s="201"/>
      <c r="V179" s="226"/>
      <c r="AB179" s="228"/>
    </row>
    <row r="180" spans="1:28" s="227" customFormat="1" ht="20.2">
      <c r="A180" s="181"/>
      <c r="B180" s="182"/>
      <c r="C180" s="186"/>
      <c r="D180" s="230"/>
      <c r="E180" s="182"/>
      <c r="F180" s="182"/>
      <c r="G180" s="182"/>
      <c r="H180" s="183"/>
      <c r="I180" s="184"/>
      <c r="J180" s="184"/>
      <c r="K180" s="224"/>
      <c r="L180" s="224"/>
      <c r="M180" s="224"/>
      <c r="N180" s="224"/>
      <c r="O180" s="224"/>
      <c r="P180" s="185"/>
      <c r="Q180" s="225"/>
      <c r="R180" s="182"/>
      <c r="S180" s="181"/>
      <c r="T180" s="181"/>
      <c r="U180" s="201"/>
      <c r="V180" s="226"/>
      <c r="AB180" s="228"/>
    </row>
    <row r="181" spans="1:28" s="227" customFormat="1" ht="20.2">
      <c r="A181" s="181"/>
      <c r="B181" s="182"/>
      <c r="C181" s="186"/>
      <c r="D181" s="230"/>
      <c r="E181" s="182"/>
      <c r="F181" s="182"/>
      <c r="G181" s="182"/>
      <c r="H181" s="183"/>
      <c r="I181" s="184"/>
      <c r="J181" s="184"/>
      <c r="K181" s="224"/>
      <c r="L181" s="224"/>
      <c r="M181" s="224"/>
      <c r="N181" s="224"/>
      <c r="O181" s="224"/>
      <c r="P181" s="185"/>
      <c r="Q181" s="225"/>
      <c r="R181" s="182"/>
      <c r="S181" s="181"/>
      <c r="T181" s="181"/>
      <c r="U181" s="201"/>
      <c r="V181" s="226"/>
      <c r="AB181" s="228"/>
    </row>
    <row r="182" spans="1:28" s="227" customFormat="1" ht="20.2">
      <c r="A182" s="181"/>
      <c r="B182" s="182"/>
      <c r="C182" s="186"/>
      <c r="D182" s="230"/>
      <c r="E182" s="182"/>
      <c r="F182" s="182"/>
      <c r="G182" s="182"/>
      <c r="H182" s="183"/>
      <c r="I182" s="184"/>
      <c r="J182" s="184"/>
      <c r="K182" s="224"/>
      <c r="L182" s="224"/>
      <c r="M182" s="224"/>
      <c r="N182" s="224"/>
      <c r="O182" s="224"/>
      <c r="P182" s="185"/>
      <c r="Q182" s="225"/>
      <c r="R182" s="182"/>
      <c r="S182" s="181"/>
      <c r="T182" s="181"/>
      <c r="U182" s="201"/>
      <c r="V182" s="226"/>
      <c r="AB182" s="228"/>
    </row>
    <row r="183" spans="1:28" s="227" customFormat="1" ht="20.2">
      <c r="A183" s="181"/>
      <c r="B183" s="182"/>
      <c r="C183" s="186"/>
      <c r="D183" s="230"/>
      <c r="E183" s="182"/>
      <c r="F183" s="182"/>
      <c r="G183" s="182"/>
      <c r="H183" s="183"/>
      <c r="I183" s="184"/>
      <c r="J183" s="184"/>
      <c r="K183" s="224"/>
      <c r="L183" s="224"/>
      <c r="M183" s="224"/>
      <c r="N183" s="224"/>
      <c r="O183" s="224"/>
      <c r="P183" s="185"/>
      <c r="Q183" s="225"/>
      <c r="R183" s="182"/>
      <c r="S183" s="181"/>
      <c r="T183" s="181"/>
      <c r="U183" s="201"/>
      <c r="V183" s="226"/>
      <c r="AB183" s="228"/>
    </row>
    <row r="184" spans="1:28" s="227" customFormat="1" ht="20.2">
      <c r="A184" s="181"/>
      <c r="B184" s="182"/>
      <c r="C184" s="186"/>
      <c r="D184" s="230"/>
      <c r="E184" s="182"/>
      <c r="F184" s="182"/>
      <c r="G184" s="182"/>
      <c r="H184" s="183"/>
      <c r="I184" s="184"/>
      <c r="J184" s="184"/>
      <c r="K184" s="224"/>
      <c r="L184" s="224"/>
      <c r="M184" s="224"/>
      <c r="N184" s="224"/>
      <c r="O184" s="224"/>
      <c r="P184" s="185"/>
      <c r="Q184" s="225"/>
      <c r="R184" s="182"/>
      <c r="S184" s="181"/>
      <c r="T184" s="181"/>
      <c r="U184" s="201"/>
      <c r="V184" s="226"/>
      <c r="AB184" s="228"/>
    </row>
    <row r="185" spans="1:28" s="227" customFormat="1" ht="20.2">
      <c r="A185" s="181"/>
      <c r="B185" s="182"/>
      <c r="C185" s="186"/>
      <c r="D185" s="230"/>
      <c r="E185" s="182"/>
      <c r="F185" s="182"/>
      <c r="G185" s="182"/>
      <c r="H185" s="183"/>
      <c r="I185" s="184"/>
      <c r="J185" s="184"/>
      <c r="K185" s="224"/>
      <c r="L185" s="224"/>
      <c r="M185" s="224"/>
      <c r="N185" s="224"/>
      <c r="O185" s="224"/>
      <c r="P185" s="185"/>
      <c r="Q185" s="225"/>
      <c r="R185" s="182"/>
      <c r="S185" s="181"/>
      <c r="T185" s="181"/>
      <c r="U185" s="201"/>
      <c r="V185" s="226"/>
      <c r="AB185" s="228"/>
    </row>
    <row r="186" spans="1:28" s="227" customFormat="1" ht="20.2">
      <c r="A186" s="181"/>
      <c r="B186" s="182"/>
      <c r="C186" s="186"/>
      <c r="D186" s="230"/>
      <c r="E186" s="182"/>
      <c r="F186" s="182"/>
      <c r="G186" s="182"/>
      <c r="H186" s="183"/>
      <c r="I186" s="184"/>
      <c r="J186" s="184"/>
      <c r="K186" s="224"/>
      <c r="L186" s="224"/>
      <c r="M186" s="224"/>
      <c r="N186" s="224"/>
      <c r="O186" s="224"/>
      <c r="P186" s="185"/>
      <c r="Q186" s="225"/>
      <c r="R186" s="182"/>
      <c r="S186" s="181"/>
      <c r="T186" s="181"/>
      <c r="U186" s="201"/>
      <c r="V186" s="226"/>
      <c r="AB186" s="228"/>
    </row>
    <row r="187" spans="1:28" s="227" customFormat="1" ht="20.2">
      <c r="A187" s="181"/>
      <c r="B187" s="182"/>
      <c r="C187" s="186"/>
      <c r="D187" s="230"/>
      <c r="E187" s="182"/>
      <c r="F187" s="182"/>
      <c r="G187" s="182"/>
      <c r="H187" s="183"/>
      <c r="I187" s="184"/>
      <c r="J187" s="184"/>
      <c r="K187" s="224"/>
      <c r="L187" s="224"/>
      <c r="M187" s="224"/>
      <c r="N187" s="224"/>
      <c r="O187" s="224"/>
      <c r="P187" s="185"/>
      <c r="Q187" s="225"/>
      <c r="R187" s="182"/>
      <c r="S187" s="181"/>
      <c r="T187" s="181"/>
      <c r="U187" s="201"/>
      <c r="V187" s="226"/>
      <c r="AB187" s="228"/>
    </row>
    <row r="188" spans="1:28" s="227" customFormat="1" ht="20.2">
      <c r="A188" s="181"/>
      <c r="B188" s="182"/>
      <c r="C188" s="186"/>
      <c r="D188" s="230"/>
      <c r="E188" s="182"/>
      <c r="F188" s="182"/>
      <c r="G188" s="182"/>
      <c r="H188" s="183"/>
      <c r="I188" s="184"/>
      <c r="J188" s="184"/>
      <c r="K188" s="224"/>
      <c r="L188" s="224"/>
      <c r="M188" s="224"/>
      <c r="N188" s="224"/>
      <c r="O188" s="224"/>
      <c r="P188" s="185"/>
      <c r="Q188" s="225"/>
      <c r="R188" s="182"/>
      <c r="S188" s="181"/>
      <c r="T188" s="181"/>
      <c r="U188" s="201"/>
      <c r="V188" s="226"/>
      <c r="AB188" s="228"/>
    </row>
    <row r="189" spans="1:28" s="227" customFormat="1" ht="20.2">
      <c r="A189" s="181"/>
      <c r="B189" s="182"/>
      <c r="C189" s="186"/>
      <c r="D189" s="230"/>
      <c r="E189" s="182"/>
      <c r="F189" s="182"/>
      <c r="G189" s="182"/>
      <c r="H189" s="183"/>
      <c r="I189" s="184"/>
      <c r="J189" s="184"/>
      <c r="K189" s="224"/>
      <c r="L189" s="224"/>
      <c r="M189" s="224"/>
      <c r="N189" s="224"/>
      <c r="O189" s="224"/>
      <c r="P189" s="185"/>
      <c r="Q189" s="225"/>
      <c r="R189" s="182"/>
      <c r="S189" s="181"/>
      <c r="T189" s="181"/>
      <c r="U189" s="201"/>
      <c r="V189" s="226"/>
      <c r="AB189" s="228"/>
    </row>
    <row r="190" spans="1:28" s="227" customFormat="1" ht="20.2">
      <c r="A190" s="181"/>
      <c r="B190" s="182"/>
      <c r="C190" s="186"/>
      <c r="D190" s="230"/>
      <c r="E190" s="182"/>
      <c r="F190" s="182"/>
      <c r="G190" s="182"/>
      <c r="H190" s="183"/>
      <c r="I190" s="184"/>
      <c r="J190" s="184"/>
      <c r="K190" s="224"/>
      <c r="L190" s="224"/>
      <c r="M190" s="224"/>
      <c r="N190" s="224"/>
      <c r="O190" s="224"/>
      <c r="P190" s="185"/>
      <c r="Q190" s="225"/>
      <c r="R190" s="182"/>
      <c r="S190" s="181"/>
      <c r="T190" s="181"/>
      <c r="U190" s="201"/>
      <c r="V190" s="226"/>
      <c r="AB190" s="228"/>
    </row>
    <row r="191" spans="1:28" s="227" customFormat="1" ht="20.2">
      <c r="A191" s="181"/>
      <c r="B191" s="182"/>
      <c r="C191" s="186"/>
      <c r="D191" s="230"/>
      <c r="E191" s="182"/>
      <c r="F191" s="182"/>
      <c r="G191" s="182"/>
      <c r="H191" s="183"/>
      <c r="I191" s="184"/>
      <c r="J191" s="184"/>
      <c r="K191" s="224"/>
      <c r="L191" s="224"/>
      <c r="M191" s="224"/>
      <c r="N191" s="224"/>
      <c r="O191" s="224"/>
      <c r="P191" s="185"/>
      <c r="Q191" s="225"/>
      <c r="R191" s="182"/>
      <c r="S191" s="181"/>
      <c r="T191" s="181"/>
      <c r="U191" s="201"/>
      <c r="V191" s="226"/>
      <c r="AB191" s="228"/>
    </row>
    <row r="192" spans="1:28" s="227" customFormat="1" ht="20.2">
      <c r="A192" s="181"/>
      <c r="B192" s="182"/>
      <c r="C192" s="186"/>
      <c r="D192" s="230"/>
      <c r="E192" s="182"/>
      <c r="F192" s="182"/>
      <c r="G192" s="182"/>
      <c r="H192" s="183"/>
      <c r="I192" s="184"/>
      <c r="J192" s="184"/>
      <c r="K192" s="224"/>
      <c r="L192" s="224"/>
      <c r="M192" s="224"/>
      <c r="N192" s="224"/>
      <c r="O192" s="224"/>
      <c r="P192" s="185"/>
      <c r="Q192" s="225"/>
      <c r="R192" s="182"/>
      <c r="S192" s="181"/>
      <c r="T192" s="181"/>
      <c r="U192" s="201"/>
      <c r="V192" s="226"/>
      <c r="AB192" s="228"/>
    </row>
    <row r="193" spans="1:28" s="227" customFormat="1" ht="20.2">
      <c r="A193" s="181"/>
      <c r="B193" s="182"/>
      <c r="C193" s="186"/>
      <c r="D193" s="230"/>
      <c r="E193" s="182"/>
      <c r="F193" s="182"/>
      <c r="G193" s="182"/>
      <c r="H193" s="183"/>
      <c r="I193" s="184"/>
      <c r="J193" s="184"/>
      <c r="K193" s="224"/>
      <c r="L193" s="224"/>
      <c r="M193" s="224"/>
      <c r="N193" s="224"/>
      <c r="O193" s="224"/>
      <c r="P193" s="185"/>
      <c r="Q193" s="225"/>
      <c r="R193" s="182"/>
      <c r="S193" s="181"/>
      <c r="T193" s="181"/>
      <c r="U193" s="201"/>
      <c r="V193" s="226"/>
      <c r="AB193" s="228"/>
    </row>
    <row r="194" spans="1:28" s="227" customFormat="1" ht="20.2">
      <c r="A194" s="181"/>
      <c r="B194" s="182"/>
      <c r="C194" s="186"/>
      <c r="D194" s="230"/>
      <c r="E194" s="182"/>
      <c r="F194" s="182"/>
      <c r="G194" s="182"/>
      <c r="H194" s="183"/>
      <c r="I194" s="184"/>
      <c r="J194" s="184"/>
      <c r="K194" s="224"/>
      <c r="L194" s="224"/>
      <c r="M194" s="224"/>
      <c r="N194" s="224"/>
      <c r="O194" s="224"/>
      <c r="P194" s="185"/>
      <c r="Q194" s="225"/>
      <c r="R194" s="182"/>
      <c r="S194" s="181"/>
      <c r="T194" s="181"/>
      <c r="U194" s="201"/>
      <c r="V194" s="226"/>
      <c r="AB194" s="228"/>
    </row>
    <row r="195" spans="1:28" s="227" customFormat="1" ht="20.2">
      <c r="A195" s="181"/>
      <c r="B195" s="182"/>
      <c r="C195" s="186"/>
      <c r="D195" s="230"/>
      <c r="E195" s="182"/>
      <c r="F195" s="182"/>
      <c r="G195" s="182"/>
      <c r="H195" s="183"/>
      <c r="I195" s="184"/>
      <c r="J195" s="184"/>
      <c r="K195" s="224"/>
      <c r="L195" s="224"/>
      <c r="M195" s="224"/>
      <c r="N195" s="224"/>
      <c r="O195" s="224"/>
      <c r="P195" s="185"/>
      <c r="Q195" s="225"/>
      <c r="R195" s="182"/>
      <c r="S195" s="181"/>
      <c r="T195" s="181"/>
      <c r="U195" s="201"/>
      <c r="V195" s="226"/>
      <c r="AB195" s="228"/>
    </row>
    <row r="196" spans="1:28" s="227" customFormat="1" ht="20.2">
      <c r="A196" s="181"/>
      <c r="B196" s="182"/>
      <c r="C196" s="186"/>
      <c r="D196" s="230"/>
      <c r="E196" s="182"/>
      <c r="F196" s="182"/>
      <c r="G196" s="182"/>
      <c r="H196" s="183"/>
      <c r="I196" s="184"/>
      <c r="J196" s="184"/>
      <c r="K196" s="224"/>
      <c r="L196" s="224"/>
      <c r="M196" s="224"/>
      <c r="N196" s="224"/>
      <c r="O196" s="224"/>
      <c r="P196" s="185"/>
      <c r="Q196" s="225"/>
      <c r="R196" s="182"/>
      <c r="S196" s="181"/>
      <c r="T196" s="181"/>
      <c r="U196" s="201"/>
      <c r="V196" s="226"/>
      <c r="AB196" s="228"/>
    </row>
    <row r="197" spans="1:28" s="227" customFormat="1" ht="20.2">
      <c r="A197" s="181"/>
      <c r="B197" s="182"/>
      <c r="C197" s="186"/>
      <c r="D197" s="230"/>
      <c r="E197" s="182"/>
      <c r="F197" s="182"/>
      <c r="G197" s="182"/>
      <c r="H197" s="183"/>
      <c r="I197" s="184"/>
      <c r="J197" s="184"/>
      <c r="K197" s="224"/>
      <c r="L197" s="224"/>
      <c r="M197" s="224"/>
      <c r="N197" s="224"/>
      <c r="O197" s="224"/>
      <c r="P197" s="185"/>
      <c r="Q197" s="225"/>
      <c r="R197" s="182"/>
      <c r="S197" s="181"/>
      <c r="T197" s="181"/>
      <c r="U197" s="201"/>
      <c r="V197" s="226"/>
      <c r="AB197" s="228"/>
    </row>
    <row r="198" spans="1:28" s="227" customFormat="1" ht="20.2">
      <c r="A198" s="181"/>
      <c r="B198" s="182"/>
      <c r="C198" s="186"/>
      <c r="D198" s="230"/>
      <c r="E198" s="182"/>
      <c r="F198" s="182"/>
      <c r="G198" s="182"/>
      <c r="H198" s="183"/>
      <c r="I198" s="184"/>
      <c r="J198" s="184"/>
      <c r="K198" s="224"/>
      <c r="L198" s="224"/>
      <c r="M198" s="224"/>
      <c r="N198" s="224"/>
      <c r="O198" s="224"/>
      <c r="P198" s="185"/>
      <c r="Q198" s="225"/>
      <c r="R198" s="182"/>
      <c r="S198" s="181"/>
      <c r="T198" s="181"/>
      <c r="U198" s="201"/>
      <c r="V198" s="226"/>
      <c r="AB198" s="228"/>
    </row>
    <row r="199" spans="1:28" s="227" customFormat="1" ht="20.2">
      <c r="A199" s="181"/>
      <c r="B199" s="182"/>
      <c r="C199" s="186"/>
      <c r="D199" s="230"/>
      <c r="E199" s="182"/>
      <c r="F199" s="182"/>
      <c r="G199" s="182"/>
      <c r="H199" s="183"/>
      <c r="I199" s="184"/>
      <c r="J199" s="184"/>
      <c r="K199" s="224"/>
      <c r="L199" s="224"/>
      <c r="M199" s="224"/>
      <c r="N199" s="224"/>
      <c r="O199" s="224"/>
      <c r="P199" s="185"/>
      <c r="Q199" s="225"/>
      <c r="R199" s="182"/>
      <c r="S199" s="181"/>
      <c r="T199" s="181"/>
      <c r="U199" s="201"/>
      <c r="V199" s="226"/>
      <c r="AB199" s="228"/>
    </row>
    <row r="200" spans="1:28" s="227" customFormat="1" ht="20.2">
      <c r="A200" s="181"/>
      <c r="B200" s="182"/>
      <c r="C200" s="186"/>
      <c r="D200" s="230"/>
      <c r="E200" s="182"/>
      <c r="F200" s="182"/>
      <c r="G200" s="182"/>
      <c r="H200" s="183"/>
      <c r="I200" s="184"/>
      <c r="J200" s="184"/>
      <c r="K200" s="224"/>
      <c r="L200" s="224"/>
      <c r="M200" s="224"/>
      <c r="N200" s="224"/>
      <c r="O200" s="224"/>
      <c r="P200" s="185"/>
      <c r="Q200" s="225"/>
      <c r="R200" s="182"/>
      <c r="S200" s="181"/>
      <c r="T200" s="181"/>
      <c r="U200" s="201"/>
      <c r="V200" s="226"/>
      <c r="AB200" s="228"/>
    </row>
    <row r="201" spans="1:28" s="227" customFormat="1" ht="20.2">
      <c r="A201" s="181"/>
      <c r="B201" s="182"/>
      <c r="C201" s="186"/>
      <c r="D201" s="230"/>
      <c r="E201" s="182"/>
      <c r="F201" s="182"/>
      <c r="G201" s="182"/>
      <c r="H201" s="183"/>
      <c r="I201" s="184"/>
      <c r="J201" s="184"/>
      <c r="K201" s="224"/>
      <c r="L201" s="224"/>
      <c r="M201" s="224"/>
      <c r="N201" s="224"/>
      <c r="O201" s="224"/>
      <c r="P201" s="185"/>
      <c r="Q201" s="225"/>
      <c r="R201" s="182"/>
      <c r="S201" s="181"/>
      <c r="T201" s="181"/>
      <c r="U201" s="201"/>
      <c r="V201" s="226"/>
      <c r="AB201" s="228"/>
    </row>
    <row r="202" spans="1:28" s="227" customFormat="1" ht="20.2">
      <c r="A202" s="181"/>
      <c r="B202" s="182"/>
      <c r="C202" s="186"/>
      <c r="D202" s="230"/>
      <c r="E202" s="182"/>
      <c r="F202" s="182"/>
      <c r="G202" s="182"/>
      <c r="H202" s="183"/>
      <c r="I202" s="184"/>
      <c r="J202" s="184"/>
      <c r="K202" s="224"/>
      <c r="L202" s="224"/>
      <c r="M202" s="224"/>
      <c r="N202" s="224"/>
      <c r="O202" s="224"/>
      <c r="P202" s="185"/>
      <c r="Q202" s="225"/>
      <c r="R202" s="182"/>
      <c r="S202" s="181"/>
      <c r="T202" s="181"/>
      <c r="U202" s="201"/>
      <c r="V202" s="226"/>
      <c r="AB202" s="228"/>
    </row>
    <row r="203" spans="1:28" s="227" customFormat="1" ht="20.2">
      <c r="A203" s="181"/>
      <c r="B203" s="182"/>
      <c r="C203" s="186"/>
      <c r="D203" s="230"/>
      <c r="E203" s="182"/>
      <c r="F203" s="182"/>
      <c r="G203" s="182"/>
      <c r="H203" s="183"/>
      <c r="I203" s="184"/>
      <c r="J203" s="184"/>
      <c r="K203" s="224"/>
      <c r="L203" s="224"/>
      <c r="M203" s="224"/>
      <c r="N203" s="224"/>
      <c r="O203" s="224"/>
      <c r="P203" s="185"/>
      <c r="Q203" s="225"/>
      <c r="R203" s="182"/>
      <c r="S203" s="181"/>
      <c r="T203" s="181"/>
      <c r="U203" s="201"/>
      <c r="V203" s="226"/>
      <c r="AB203" s="228"/>
    </row>
    <row r="204" spans="1:28" s="227" customFormat="1" ht="20.2">
      <c r="A204" s="181"/>
      <c r="B204" s="182"/>
      <c r="C204" s="186"/>
      <c r="D204" s="230"/>
      <c r="E204" s="182"/>
      <c r="F204" s="182"/>
      <c r="G204" s="182"/>
      <c r="H204" s="183"/>
      <c r="I204" s="184"/>
      <c r="J204" s="184"/>
      <c r="K204" s="224"/>
      <c r="L204" s="224"/>
      <c r="M204" s="224"/>
      <c r="N204" s="224"/>
      <c r="O204" s="224"/>
      <c r="P204" s="185"/>
      <c r="Q204" s="225"/>
      <c r="R204" s="182"/>
      <c r="S204" s="181"/>
      <c r="T204" s="181"/>
      <c r="U204" s="201"/>
      <c r="V204" s="226"/>
      <c r="AB204" s="228"/>
    </row>
    <row r="205" spans="1:28" s="227" customFormat="1" ht="20.2">
      <c r="A205" s="181"/>
      <c r="B205" s="182"/>
      <c r="C205" s="186"/>
      <c r="D205" s="230"/>
      <c r="E205" s="182"/>
      <c r="F205" s="182"/>
      <c r="G205" s="182"/>
      <c r="H205" s="183"/>
      <c r="I205" s="184"/>
      <c r="J205" s="184"/>
      <c r="K205" s="224"/>
      <c r="L205" s="224"/>
      <c r="M205" s="224"/>
      <c r="N205" s="224"/>
      <c r="O205" s="224"/>
      <c r="P205" s="185"/>
      <c r="Q205" s="225"/>
      <c r="R205" s="182"/>
      <c r="S205" s="181"/>
      <c r="T205" s="181"/>
      <c r="U205" s="201"/>
      <c r="V205" s="226"/>
      <c r="AB205" s="228"/>
    </row>
    <row r="206" spans="1:28" s="227" customFormat="1" ht="20.2">
      <c r="A206" s="181"/>
      <c r="B206" s="182"/>
      <c r="C206" s="186"/>
      <c r="D206" s="230"/>
      <c r="E206" s="182"/>
      <c r="F206" s="182"/>
      <c r="G206" s="182"/>
      <c r="H206" s="183"/>
      <c r="I206" s="184"/>
      <c r="J206" s="184"/>
      <c r="K206" s="224"/>
      <c r="L206" s="224"/>
      <c r="M206" s="224"/>
      <c r="N206" s="224"/>
      <c r="O206" s="224"/>
      <c r="P206" s="185"/>
      <c r="Q206" s="225"/>
      <c r="R206" s="182"/>
      <c r="S206" s="181"/>
      <c r="T206" s="181"/>
      <c r="U206" s="201"/>
      <c r="V206" s="226"/>
      <c r="AB206" s="228"/>
    </row>
    <row r="207" spans="1:28" s="227" customFormat="1" ht="20.2">
      <c r="A207" s="181"/>
      <c r="B207" s="182"/>
      <c r="C207" s="186"/>
      <c r="D207" s="230"/>
      <c r="E207" s="182"/>
      <c r="F207" s="182"/>
      <c r="G207" s="182"/>
      <c r="H207" s="183"/>
      <c r="I207" s="184"/>
      <c r="J207" s="184"/>
      <c r="K207" s="224"/>
      <c r="L207" s="224"/>
      <c r="M207" s="224"/>
      <c r="N207" s="224"/>
      <c r="O207" s="224"/>
      <c r="P207" s="185"/>
      <c r="Q207" s="225"/>
      <c r="R207" s="182"/>
      <c r="S207" s="181"/>
      <c r="T207" s="181"/>
      <c r="U207" s="201"/>
      <c r="V207" s="226"/>
      <c r="AB207" s="228"/>
    </row>
    <row r="208" spans="1:28" s="227" customFormat="1" ht="20.2">
      <c r="A208" s="181"/>
      <c r="B208" s="182"/>
      <c r="C208" s="186"/>
      <c r="D208" s="230"/>
      <c r="E208" s="182"/>
      <c r="F208" s="182"/>
      <c r="G208" s="182"/>
      <c r="H208" s="183"/>
      <c r="I208" s="184"/>
      <c r="J208" s="184"/>
      <c r="K208" s="224"/>
      <c r="L208" s="224"/>
      <c r="M208" s="224"/>
      <c r="N208" s="224"/>
      <c r="O208" s="224"/>
      <c r="P208" s="185"/>
      <c r="Q208" s="225"/>
      <c r="R208" s="182"/>
      <c r="S208" s="181"/>
      <c r="T208" s="181"/>
      <c r="U208" s="201"/>
      <c r="V208" s="226"/>
      <c r="AB208" s="228"/>
    </row>
    <row r="209" spans="1:28" s="227" customFormat="1" ht="20.2">
      <c r="A209" s="181"/>
      <c r="B209" s="182"/>
      <c r="C209" s="186"/>
      <c r="D209" s="230"/>
      <c r="E209" s="182"/>
      <c r="F209" s="182"/>
      <c r="G209" s="182"/>
      <c r="H209" s="183"/>
      <c r="I209" s="184"/>
      <c r="J209" s="184"/>
      <c r="K209" s="224"/>
      <c r="L209" s="224"/>
      <c r="M209" s="224"/>
      <c r="N209" s="224"/>
      <c r="O209" s="224"/>
      <c r="P209" s="185"/>
      <c r="Q209" s="225"/>
      <c r="R209" s="182"/>
      <c r="S209" s="181"/>
      <c r="T209" s="181"/>
      <c r="U209" s="201"/>
      <c r="V209" s="226"/>
      <c r="AB209" s="228"/>
    </row>
    <row r="210" spans="1:28" s="227" customFormat="1" ht="20.2">
      <c r="A210" s="181"/>
      <c r="B210" s="182"/>
      <c r="C210" s="186"/>
      <c r="D210" s="230"/>
      <c r="E210" s="182"/>
      <c r="F210" s="182"/>
      <c r="G210" s="182"/>
      <c r="H210" s="183"/>
      <c r="I210" s="184"/>
      <c r="J210" s="184"/>
      <c r="K210" s="224"/>
      <c r="L210" s="224"/>
      <c r="M210" s="224"/>
      <c r="N210" s="224"/>
      <c r="O210" s="224"/>
      <c r="P210" s="185"/>
      <c r="Q210" s="225"/>
      <c r="R210" s="182"/>
      <c r="S210" s="181"/>
      <c r="T210" s="181"/>
      <c r="U210" s="201"/>
      <c r="V210" s="226"/>
      <c r="AB210" s="228"/>
    </row>
    <row r="211" spans="1:28" s="227" customFormat="1" ht="20.2">
      <c r="A211" s="181"/>
      <c r="B211" s="182"/>
      <c r="C211" s="186"/>
      <c r="D211" s="230"/>
      <c r="E211" s="182"/>
      <c r="F211" s="182"/>
      <c r="G211" s="182"/>
      <c r="H211" s="183"/>
      <c r="I211" s="184"/>
      <c r="J211" s="184"/>
      <c r="K211" s="224"/>
      <c r="L211" s="224"/>
      <c r="M211" s="224"/>
      <c r="N211" s="224"/>
      <c r="O211" s="224"/>
      <c r="P211" s="185"/>
      <c r="Q211" s="225"/>
      <c r="R211" s="182"/>
      <c r="S211" s="181"/>
      <c r="T211" s="181"/>
      <c r="U211" s="201"/>
      <c r="V211" s="226"/>
      <c r="AB211" s="228"/>
    </row>
    <row r="212" spans="1:28" s="227" customFormat="1" ht="20.2">
      <c r="A212" s="181"/>
      <c r="B212" s="182"/>
      <c r="C212" s="186"/>
      <c r="D212" s="230"/>
      <c r="E212" s="182"/>
      <c r="F212" s="182"/>
      <c r="G212" s="182"/>
      <c r="H212" s="183"/>
      <c r="I212" s="184"/>
      <c r="J212" s="184"/>
      <c r="K212" s="224"/>
      <c r="L212" s="224"/>
      <c r="M212" s="224"/>
      <c r="N212" s="224"/>
      <c r="O212" s="224"/>
      <c r="P212" s="185"/>
      <c r="Q212" s="225"/>
      <c r="R212" s="182"/>
      <c r="S212" s="181"/>
      <c r="T212" s="181"/>
      <c r="U212" s="201"/>
      <c r="V212" s="226"/>
      <c r="AB212" s="228"/>
    </row>
    <row r="213" spans="1:28" s="227" customFormat="1" ht="20.2">
      <c r="A213" s="181"/>
      <c r="B213" s="182"/>
      <c r="C213" s="186"/>
      <c r="D213" s="230"/>
      <c r="E213" s="182"/>
      <c r="F213" s="182"/>
      <c r="G213" s="182"/>
      <c r="H213" s="183"/>
      <c r="I213" s="184"/>
      <c r="J213" s="184"/>
      <c r="K213" s="224"/>
      <c r="L213" s="224"/>
      <c r="M213" s="224"/>
      <c r="N213" s="224"/>
      <c r="O213" s="224"/>
      <c r="P213" s="185"/>
      <c r="Q213" s="225"/>
      <c r="R213" s="182"/>
      <c r="S213" s="181"/>
      <c r="T213" s="181"/>
      <c r="U213" s="201"/>
      <c r="V213" s="226"/>
      <c r="AB213" s="228"/>
    </row>
    <row r="214" spans="1:28" s="227" customFormat="1" ht="20.2">
      <c r="A214" s="181"/>
      <c r="B214" s="182"/>
      <c r="C214" s="186"/>
      <c r="D214" s="230"/>
      <c r="E214" s="182"/>
      <c r="F214" s="182"/>
      <c r="G214" s="182"/>
      <c r="H214" s="183"/>
      <c r="I214" s="184"/>
      <c r="J214" s="184"/>
      <c r="K214" s="224"/>
      <c r="L214" s="224"/>
      <c r="M214" s="224"/>
      <c r="N214" s="224"/>
      <c r="O214" s="224"/>
      <c r="P214" s="185"/>
      <c r="Q214" s="225"/>
      <c r="R214" s="182"/>
      <c r="S214" s="181"/>
      <c r="T214" s="181"/>
      <c r="U214" s="201"/>
      <c r="V214" s="226"/>
      <c r="AB214" s="228"/>
    </row>
    <row r="215" spans="1:28" s="227" customFormat="1" ht="20.2">
      <c r="A215" s="181"/>
      <c r="B215" s="182"/>
      <c r="C215" s="186"/>
      <c r="D215" s="230"/>
      <c r="E215" s="182"/>
      <c r="F215" s="182"/>
      <c r="G215" s="182"/>
      <c r="H215" s="183"/>
      <c r="I215" s="184"/>
      <c r="J215" s="184"/>
      <c r="K215" s="224"/>
      <c r="L215" s="224"/>
      <c r="M215" s="224"/>
      <c r="N215" s="224"/>
      <c r="O215" s="224"/>
      <c r="P215" s="185"/>
      <c r="Q215" s="225"/>
      <c r="R215" s="182"/>
      <c r="S215" s="181"/>
      <c r="T215" s="181"/>
      <c r="U215" s="201"/>
      <c r="V215" s="226"/>
      <c r="AB215" s="228"/>
    </row>
    <row r="216" spans="1:28" s="227" customFormat="1" ht="20.2">
      <c r="A216" s="181"/>
      <c r="B216" s="182"/>
      <c r="C216" s="186"/>
      <c r="D216" s="230"/>
      <c r="E216" s="182"/>
      <c r="F216" s="182"/>
      <c r="G216" s="182"/>
      <c r="H216" s="183"/>
      <c r="I216" s="184"/>
      <c r="J216" s="184"/>
      <c r="K216" s="224"/>
      <c r="L216" s="224"/>
      <c r="M216" s="224"/>
      <c r="N216" s="224"/>
      <c r="O216" s="224"/>
      <c r="P216" s="185"/>
      <c r="Q216" s="225"/>
      <c r="R216" s="182"/>
      <c r="S216" s="181"/>
      <c r="T216" s="181"/>
      <c r="U216" s="201"/>
      <c r="V216" s="226"/>
      <c r="AB216" s="228"/>
    </row>
    <row r="217" spans="1:28" s="227" customFormat="1" ht="20.2">
      <c r="A217" s="181"/>
      <c r="B217" s="182"/>
      <c r="C217" s="186"/>
      <c r="D217" s="230"/>
      <c r="E217" s="182"/>
      <c r="F217" s="182"/>
      <c r="G217" s="182"/>
      <c r="H217" s="183"/>
      <c r="I217" s="184"/>
      <c r="J217" s="184"/>
      <c r="K217" s="224"/>
      <c r="L217" s="224"/>
      <c r="M217" s="224"/>
      <c r="N217" s="224"/>
      <c r="O217" s="224"/>
      <c r="P217" s="185"/>
      <c r="Q217" s="225"/>
      <c r="R217" s="182"/>
      <c r="S217" s="181"/>
      <c r="T217" s="181"/>
      <c r="U217" s="201"/>
      <c r="V217" s="226"/>
      <c r="AB217" s="228"/>
    </row>
    <row r="218" spans="1:28" s="227" customFormat="1" ht="20.2">
      <c r="A218" s="181"/>
      <c r="B218" s="182"/>
      <c r="C218" s="186"/>
      <c r="D218" s="230"/>
      <c r="E218" s="182"/>
      <c r="F218" s="182"/>
      <c r="G218" s="182"/>
      <c r="H218" s="183"/>
      <c r="I218" s="184"/>
      <c r="J218" s="184"/>
      <c r="K218" s="224"/>
      <c r="L218" s="224"/>
      <c r="M218" s="224"/>
      <c r="N218" s="224"/>
      <c r="O218" s="224"/>
      <c r="P218" s="185"/>
      <c r="Q218" s="225"/>
      <c r="R218" s="182"/>
      <c r="S218" s="181"/>
      <c r="T218" s="181"/>
      <c r="U218" s="201"/>
      <c r="V218" s="226"/>
      <c r="AB218" s="228"/>
    </row>
    <row r="219" spans="1:28" s="227" customFormat="1" ht="20.2">
      <c r="A219" s="181"/>
      <c r="B219" s="182"/>
      <c r="C219" s="186"/>
      <c r="D219" s="230"/>
      <c r="E219" s="182"/>
      <c r="F219" s="182"/>
      <c r="G219" s="182"/>
      <c r="H219" s="183"/>
      <c r="I219" s="184"/>
      <c r="J219" s="184"/>
      <c r="K219" s="224"/>
      <c r="L219" s="224"/>
      <c r="M219" s="224"/>
      <c r="N219" s="224"/>
      <c r="O219" s="224"/>
      <c r="P219" s="185"/>
      <c r="Q219" s="225"/>
      <c r="R219" s="182"/>
      <c r="S219" s="181"/>
      <c r="T219" s="181"/>
      <c r="U219" s="201"/>
      <c r="V219" s="226"/>
      <c r="AB219" s="228"/>
    </row>
    <row r="220" spans="1:28" s="227" customFormat="1" ht="20.2">
      <c r="A220" s="181"/>
      <c r="B220" s="182"/>
      <c r="C220" s="186"/>
      <c r="D220" s="230"/>
      <c r="E220" s="182"/>
      <c r="F220" s="182"/>
      <c r="G220" s="182"/>
      <c r="H220" s="183"/>
      <c r="I220" s="184"/>
      <c r="J220" s="184"/>
      <c r="K220" s="224"/>
      <c r="L220" s="224"/>
      <c r="M220" s="224"/>
      <c r="N220" s="224"/>
      <c r="O220" s="224"/>
      <c r="P220" s="185"/>
      <c r="Q220" s="225"/>
      <c r="R220" s="182"/>
      <c r="S220" s="181"/>
      <c r="T220" s="181"/>
      <c r="U220" s="201"/>
      <c r="V220" s="226"/>
      <c r="AB220" s="228"/>
    </row>
    <row r="221" spans="1:28" s="227" customFormat="1" ht="20.2">
      <c r="A221" s="181"/>
      <c r="B221" s="182"/>
      <c r="C221" s="186"/>
      <c r="D221" s="230"/>
      <c r="E221" s="182"/>
      <c r="F221" s="182"/>
      <c r="G221" s="182"/>
      <c r="H221" s="183"/>
      <c r="I221" s="184"/>
      <c r="J221" s="184"/>
      <c r="K221" s="224"/>
      <c r="L221" s="224"/>
      <c r="M221" s="224"/>
      <c r="N221" s="224"/>
      <c r="O221" s="224"/>
      <c r="P221" s="185"/>
      <c r="Q221" s="225"/>
      <c r="R221" s="182"/>
      <c r="S221" s="181"/>
      <c r="T221" s="181"/>
      <c r="U221" s="201"/>
      <c r="V221" s="226"/>
      <c r="AB221" s="228"/>
    </row>
    <row r="222" spans="1:28" s="227" customFormat="1" ht="20.2">
      <c r="A222" s="181"/>
      <c r="B222" s="182"/>
      <c r="C222" s="186"/>
      <c r="D222" s="230"/>
      <c r="E222" s="182"/>
      <c r="F222" s="182"/>
      <c r="G222" s="182"/>
      <c r="H222" s="183"/>
      <c r="I222" s="184"/>
      <c r="J222" s="184"/>
      <c r="K222" s="224"/>
      <c r="L222" s="224"/>
      <c r="M222" s="224"/>
      <c r="N222" s="224"/>
      <c r="O222" s="224"/>
      <c r="P222" s="185"/>
      <c r="Q222" s="225"/>
      <c r="R222" s="182"/>
      <c r="S222" s="181"/>
      <c r="T222" s="181"/>
      <c r="U222" s="201"/>
      <c r="V222" s="226"/>
      <c r="AB222" s="228"/>
    </row>
    <row r="223" spans="1:28" s="227" customFormat="1" ht="20.2">
      <c r="A223" s="181"/>
      <c r="B223" s="182"/>
      <c r="C223" s="186"/>
      <c r="D223" s="230"/>
      <c r="E223" s="182"/>
      <c r="F223" s="182"/>
      <c r="G223" s="182"/>
      <c r="H223" s="183"/>
      <c r="I223" s="184"/>
      <c r="J223" s="184"/>
      <c r="K223" s="224"/>
      <c r="L223" s="224"/>
      <c r="M223" s="224"/>
      <c r="N223" s="224"/>
      <c r="O223" s="224"/>
      <c r="P223" s="185"/>
      <c r="Q223" s="225"/>
      <c r="R223" s="182"/>
      <c r="S223" s="181"/>
      <c r="T223" s="181"/>
      <c r="U223" s="201"/>
      <c r="V223" s="226"/>
      <c r="AB223" s="228"/>
    </row>
    <row r="224" spans="1:28" s="227" customFormat="1" ht="20.2">
      <c r="A224" s="181"/>
      <c r="B224" s="182"/>
      <c r="C224" s="186"/>
      <c r="D224" s="230"/>
      <c r="E224" s="182"/>
      <c r="F224" s="182"/>
      <c r="G224" s="182"/>
      <c r="H224" s="183"/>
      <c r="I224" s="184"/>
      <c r="J224" s="184"/>
      <c r="K224" s="224"/>
      <c r="L224" s="224"/>
      <c r="M224" s="224"/>
      <c r="N224" s="224"/>
      <c r="O224" s="224"/>
      <c r="P224" s="185"/>
      <c r="Q224" s="225"/>
      <c r="R224" s="182"/>
      <c r="S224" s="181"/>
      <c r="T224" s="181"/>
      <c r="U224" s="201"/>
      <c r="V224" s="226"/>
      <c r="AB224" s="228"/>
    </row>
    <row r="225" spans="1:28" s="227" customFormat="1" ht="20.2">
      <c r="A225" s="181"/>
      <c r="B225" s="182"/>
      <c r="C225" s="186"/>
      <c r="D225" s="230"/>
      <c r="E225" s="182"/>
      <c r="F225" s="182"/>
      <c r="G225" s="182"/>
      <c r="H225" s="183"/>
      <c r="I225" s="184"/>
      <c r="J225" s="184"/>
      <c r="K225" s="224"/>
      <c r="L225" s="224"/>
      <c r="M225" s="224"/>
      <c r="N225" s="224"/>
      <c r="O225" s="224"/>
      <c r="P225" s="185"/>
      <c r="Q225" s="225"/>
      <c r="R225" s="182"/>
      <c r="S225" s="181"/>
      <c r="T225" s="181"/>
      <c r="U225" s="201"/>
      <c r="V225" s="226"/>
      <c r="AB225" s="228"/>
    </row>
    <row r="226" spans="1:28" s="227" customFormat="1" ht="20.2">
      <c r="A226" s="181"/>
      <c r="B226" s="182"/>
      <c r="C226" s="186"/>
      <c r="D226" s="230"/>
      <c r="E226" s="182"/>
      <c r="F226" s="182"/>
      <c r="G226" s="182"/>
      <c r="H226" s="183"/>
      <c r="I226" s="184"/>
      <c r="J226" s="184"/>
      <c r="K226" s="224"/>
      <c r="L226" s="224"/>
      <c r="M226" s="224"/>
      <c r="N226" s="224"/>
      <c r="O226" s="224"/>
      <c r="P226" s="185"/>
      <c r="Q226" s="225"/>
      <c r="R226" s="182"/>
      <c r="S226" s="181"/>
      <c r="T226" s="181"/>
      <c r="U226" s="201"/>
      <c r="V226" s="226"/>
      <c r="AB226" s="228"/>
    </row>
    <row r="227" spans="1:28" s="227" customFormat="1" ht="20.2">
      <c r="A227" s="181"/>
      <c r="B227" s="182"/>
      <c r="C227" s="186"/>
      <c r="D227" s="230"/>
      <c r="E227" s="182"/>
      <c r="F227" s="182"/>
      <c r="G227" s="182"/>
      <c r="H227" s="183"/>
      <c r="I227" s="184"/>
      <c r="J227" s="184"/>
      <c r="K227" s="224"/>
      <c r="L227" s="224"/>
      <c r="M227" s="224"/>
      <c r="N227" s="224"/>
      <c r="O227" s="224"/>
      <c r="P227" s="185"/>
      <c r="Q227" s="225"/>
      <c r="R227" s="182"/>
      <c r="S227" s="181"/>
      <c r="T227" s="181"/>
      <c r="U227" s="201"/>
      <c r="V227" s="226"/>
      <c r="AB227" s="228"/>
    </row>
    <row r="228" spans="1:28" s="227" customFormat="1" ht="20.2">
      <c r="A228" s="181"/>
      <c r="B228" s="182"/>
      <c r="C228" s="186"/>
      <c r="D228" s="230"/>
      <c r="E228" s="182"/>
      <c r="F228" s="182"/>
      <c r="G228" s="182"/>
      <c r="H228" s="183"/>
      <c r="I228" s="184"/>
      <c r="J228" s="184"/>
      <c r="K228" s="224"/>
      <c r="L228" s="224"/>
      <c r="M228" s="224"/>
      <c r="N228" s="224"/>
      <c r="O228" s="224"/>
      <c r="P228" s="185"/>
      <c r="Q228" s="225"/>
      <c r="R228" s="182"/>
      <c r="S228" s="181"/>
      <c r="T228" s="181"/>
      <c r="U228" s="201"/>
      <c r="V228" s="226"/>
      <c r="AB228" s="228"/>
    </row>
    <row r="229" spans="1:28" s="227" customFormat="1" ht="20.2">
      <c r="A229" s="181"/>
      <c r="B229" s="182"/>
      <c r="C229" s="186"/>
      <c r="D229" s="230"/>
      <c r="E229" s="182"/>
      <c r="F229" s="182"/>
      <c r="G229" s="182"/>
      <c r="H229" s="183"/>
      <c r="I229" s="184"/>
      <c r="J229" s="184"/>
      <c r="K229" s="224"/>
      <c r="L229" s="224"/>
      <c r="M229" s="224"/>
      <c r="N229" s="224"/>
      <c r="O229" s="224"/>
      <c r="P229" s="185"/>
      <c r="Q229" s="225"/>
      <c r="R229" s="182"/>
      <c r="S229" s="181"/>
      <c r="T229" s="181"/>
      <c r="U229" s="201"/>
      <c r="V229" s="226"/>
      <c r="AB229" s="228"/>
    </row>
    <row r="230" spans="1:28" s="227" customFormat="1" ht="20.2">
      <c r="A230" s="181"/>
      <c r="B230" s="182"/>
      <c r="C230" s="186"/>
      <c r="D230" s="230"/>
      <c r="E230" s="182"/>
      <c r="F230" s="182"/>
      <c r="G230" s="182"/>
      <c r="H230" s="183"/>
      <c r="I230" s="184"/>
      <c r="J230" s="184"/>
      <c r="K230" s="224"/>
      <c r="L230" s="224"/>
      <c r="M230" s="224"/>
      <c r="N230" s="224"/>
      <c r="O230" s="224"/>
      <c r="P230" s="185"/>
      <c r="Q230" s="225"/>
      <c r="R230" s="182"/>
      <c r="S230" s="181"/>
      <c r="T230" s="181"/>
      <c r="U230" s="201"/>
      <c r="V230" s="226"/>
      <c r="AB230" s="228"/>
    </row>
    <row r="231" spans="1:28" s="227" customFormat="1" ht="20.2">
      <c r="A231" s="181"/>
      <c r="B231" s="182"/>
      <c r="C231" s="186"/>
      <c r="D231" s="230"/>
      <c r="E231" s="182"/>
      <c r="F231" s="182"/>
      <c r="G231" s="182"/>
      <c r="H231" s="183"/>
      <c r="I231" s="184"/>
      <c r="J231" s="184"/>
      <c r="K231" s="224"/>
      <c r="L231" s="224"/>
      <c r="M231" s="224"/>
      <c r="N231" s="224"/>
      <c r="O231" s="224"/>
      <c r="P231" s="185"/>
      <c r="Q231" s="225"/>
      <c r="R231" s="182"/>
      <c r="S231" s="181"/>
      <c r="T231" s="181"/>
      <c r="U231" s="201"/>
      <c r="V231" s="226"/>
      <c r="AB231" s="228"/>
    </row>
    <row r="232" spans="1:28" s="227" customFormat="1" ht="20.2">
      <c r="A232" s="181"/>
      <c r="B232" s="182"/>
      <c r="C232" s="186"/>
      <c r="D232" s="230"/>
      <c r="E232" s="182"/>
      <c r="F232" s="182"/>
      <c r="G232" s="182"/>
      <c r="H232" s="183"/>
      <c r="I232" s="184"/>
      <c r="J232" s="184"/>
      <c r="K232" s="224"/>
      <c r="L232" s="224"/>
      <c r="M232" s="224"/>
      <c r="N232" s="224"/>
      <c r="O232" s="224"/>
      <c r="P232" s="185"/>
      <c r="Q232" s="225"/>
      <c r="R232" s="182"/>
      <c r="S232" s="181"/>
      <c r="T232" s="181"/>
      <c r="U232" s="201"/>
      <c r="V232" s="226"/>
      <c r="AB232" s="228"/>
    </row>
    <row r="233" spans="1:28" s="227" customFormat="1" ht="20.2">
      <c r="A233" s="181"/>
      <c r="B233" s="182"/>
      <c r="C233" s="186"/>
      <c r="D233" s="230"/>
      <c r="E233" s="182"/>
      <c r="F233" s="182"/>
      <c r="G233" s="182"/>
      <c r="H233" s="183"/>
      <c r="I233" s="184"/>
      <c r="J233" s="184"/>
      <c r="K233" s="224"/>
      <c r="L233" s="224"/>
      <c r="M233" s="224"/>
      <c r="N233" s="224"/>
      <c r="O233" s="224"/>
      <c r="P233" s="185"/>
      <c r="Q233" s="225"/>
      <c r="R233" s="182"/>
      <c r="S233" s="181"/>
      <c r="T233" s="181"/>
      <c r="U233" s="201"/>
      <c r="V233" s="226"/>
      <c r="AB233" s="228"/>
    </row>
    <row r="234" spans="1:28" s="227" customFormat="1" ht="20.2">
      <c r="A234" s="181"/>
      <c r="B234" s="182"/>
      <c r="C234" s="186"/>
      <c r="D234" s="230"/>
      <c r="E234" s="182"/>
      <c r="F234" s="182"/>
      <c r="G234" s="182"/>
      <c r="H234" s="183"/>
      <c r="I234" s="184"/>
      <c r="J234" s="184"/>
      <c r="K234" s="224"/>
      <c r="L234" s="224"/>
      <c r="M234" s="224"/>
      <c r="N234" s="224"/>
      <c r="O234" s="224"/>
      <c r="P234" s="185"/>
      <c r="Q234" s="225"/>
      <c r="R234" s="182"/>
      <c r="S234" s="181"/>
      <c r="T234" s="181"/>
      <c r="U234" s="201"/>
      <c r="V234" s="226"/>
      <c r="AB234" s="228"/>
    </row>
    <row r="235" spans="1:28" s="227" customFormat="1" ht="20.2">
      <c r="A235" s="181"/>
      <c r="B235" s="182"/>
      <c r="C235" s="186"/>
      <c r="D235" s="230"/>
      <c r="E235" s="182"/>
      <c r="F235" s="182"/>
      <c r="G235" s="182"/>
      <c r="H235" s="183"/>
      <c r="I235" s="184"/>
      <c r="J235" s="184"/>
      <c r="K235" s="224"/>
      <c r="L235" s="224"/>
      <c r="M235" s="224"/>
      <c r="N235" s="224"/>
      <c r="O235" s="224"/>
      <c r="P235" s="185"/>
      <c r="Q235" s="225"/>
      <c r="R235" s="182"/>
      <c r="S235" s="181"/>
      <c r="T235" s="181"/>
      <c r="U235" s="201"/>
      <c r="V235" s="226"/>
      <c r="AB235" s="228"/>
    </row>
    <row r="236" spans="1:28" s="227" customFormat="1" ht="20.2">
      <c r="A236" s="181"/>
      <c r="B236" s="182"/>
      <c r="C236" s="186"/>
      <c r="D236" s="230"/>
      <c r="E236" s="182"/>
      <c r="F236" s="182"/>
      <c r="G236" s="182"/>
      <c r="H236" s="183"/>
      <c r="I236" s="184"/>
      <c r="J236" s="184"/>
      <c r="K236" s="224"/>
      <c r="L236" s="224"/>
      <c r="M236" s="224"/>
      <c r="N236" s="224"/>
      <c r="O236" s="224"/>
      <c r="P236" s="185"/>
      <c r="Q236" s="225"/>
      <c r="R236" s="182"/>
      <c r="S236" s="181"/>
      <c r="T236" s="181"/>
      <c r="U236" s="201"/>
      <c r="V236" s="226"/>
      <c r="AB236" s="228"/>
    </row>
    <row r="237" spans="1:28" s="227" customFormat="1" ht="20.2">
      <c r="A237" s="181"/>
      <c r="B237" s="182"/>
      <c r="C237" s="186"/>
      <c r="D237" s="230"/>
      <c r="E237" s="182"/>
      <c r="F237" s="182"/>
      <c r="G237" s="182"/>
      <c r="H237" s="183"/>
      <c r="I237" s="184"/>
      <c r="J237" s="184"/>
      <c r="K237" s="224"/>
      <c r="L237" s="224"/>
      <c r="M237" s="224"/>
      <c r="N237" s="224"/>
      <c r="O237" s="224"/>
      <c r="P237" s="185"/>
      <c r="Q237" s="225"/>
      <c r="R237" s="182"/>
      <c r="S237" s="181"/>
      <c r="T237" s="181"/>
      <c r="U237" s="201"/>
      <c r="V237" s="226"/>
      <c r="AB237" s="228"/>
    </row>
    <row r="238" spans="1:28" s="227" customFormat="1" ht="20.2">
      <c r="A238" s="181"/>
      <c r="B238" s="182"/>
      <c r="C238" s="186"/>
      <c r="D238" s="230"/>
      <c r="E238" s="182"/>
      <c r="F238" s="182"/>
      <c r="G238" s="182"/>
      <c r="H238" s="183"/>
      <c r="I238" s="184"/>
      <c r="J238" s="184"/>
      <c r="K238" s="224"/>
      <c r="L238" s="224"/>
      <c r="M238" s="224"/>
      <c r="N238" s="224"/>
      <c r="O238" s="224"/>
      <c r="P238" s="185"/>
      <c r="Q238" s="225"/>
      <c r="R238" s="182"/>
      <c r="S238" s="181"/>
      <c r="T238" s="181"/>
      <c r="U238" s="201"/>
      <c r="V238" s="226"/>
      <c r="AB238" s="228"/>
    </row>
    <row r="239" spans="1:28" s="227" customFormat="1" ht="20.2">
      <c r="A239" s="181"/>
      <c r="B239" s="182"/>
      <c r="C239" s="186"/>
      <c r="D239" s="230"/>
      <c r="E239" s="182"/>
      <c r="F239" s="182"/>
      <c r="G239" s="182"/>
      <c r="H239" s="183"/>
      <c r="I239" s="184"/>
      <c r="J239" s="184"/>
      <c r="K239" s="224"/>
      <c r="L239" s="224"/>
      <c r="M239" s="224"/>
      <c r="N239" s="224"/>
      <c r="O239" s="224"/>
      <c r="P239" s="185"/>
      <c r="Q239" s="225"/>
      <c r="R239" s="182"/>
      <c r="S239" s="181"/>
      <c r="T239" s="181"/>
      <c r="U239" s="201"/>
      <c r="V239" s="226"/>
      <c r="AB239" s="228"/>
    </row>
    <row r="240" spans="1:28" s="227" customFormat="1" ht="20.2">
      <c r="A240" s="181"/>
      <c r="B240" s="182"/>
      <c r="C240" s="186"/>
      <c r="D240" s="230"/>
      <c r="E240" s="182"/>
      <c r="F240" s="182"/>
      <c r="G240" s="182"/>
      <c r="H240" s="183"/>
      <c r="I240" s="184"/>
      <c r="J240" s="184"/>
      <c r="K240" s="224"/>
      <c r="L240" s="224"/>
      <c r="M240" s="224"/>
      <c r="N240" s="224"/>
      <c r="O240" s="224"/>
      <c r="P240" s="185"/>
      <c r="Q240" s="225"/>
      <c r="R240" s="182"/>
      <c r="S240" s="181"/>
      <c r="T240" s="181"/>
      <c r="U240" s="201"/>
      <c r="V240" s="226"/>
      <c r="AB240" s="228"/>
    </row>
    <row r="241" spans="1:28" s="227" customFormat="1" ht="20.2">
      <c r="A241" s="181"/>
      <c r="B241" s="182"/>
      <c r="C241" s="186"/>
      <c r="D241" s="230"/>
      <c r="E241" s="182"/>
      <c r="F241" s="182"/>
      <c r="G241" s="182"/>
      <c r="H241" s="183"/>
      <c r="I241" s="184"/>
      <c r="J241" s="184"/>
      <c r="K241" s="224"/>
      <c r="L241" s="224"/>
      <c r="M241" s="224"/>
      <c r="N241" s="224"/>
      <c r="O241" s="224"/>
      <c r="P241" s="185"/>
      <c r="Q241" s="225"/>
      <c r="R241" s="182"/>
      <c r="S241" s="181"/>
      <c r="T241" s="181"/>
      <c r="U241" s="201"/>
      <c r="V241" s="226"/>
      <c r="AB241" s="228"/>
    </row>
    <row r="242" spans="1:28" s="227" customFormat="1" ht="20.2">
      <c r="A242" s="181"/>
      <c r="B242" s="182"/>
      <c r="C242" s="186"/>
      <c r="D242" s="230"/>
      <c r="E242" s="182"/>
      <c r="F242" s="182"/>
      <c r="G242" s="182"/>
      <c r="H242" s="183"/>
      <c r="I242" s="184"/>
      <c r="J242" s="184"/>
      <c r="K242" s="224"/>
      <c r="L242" s="224"/>
      <c r="M242" s="224"/>
      <c r="N242" s="224"/>
      <c r="O242" s="224"/>
      <c r="P242" s="185"/>
      <c r="Q242" s="225"/>
      <c r="R242" s="182"/>
      <c r="S242" s="181"/>
      <c r="T242" s="181"/>
      <c r="U242" s="201"/>
      <c r="V242" s="226"/>
      <c r="AB242" s="228"/>
    </row>
    <row r="243" spans="1:28" s="227" customFormat="1" ht="20.2">
      <c r="A243" s="181"/>
      <c r="B243" s="182"/>
      <c r="C243" s="186"/>
      <c r="D243" s="230"/>
      <c r="E243" s="182"/>
      <c r="F243" s="182"/>
      <c r="G243" s="182"/>
      <c r="H243" s="183"/>
      <c r="I243" s="184"/>
      <c r="J243" s="184"/>
      <c r="K243" s="224"/>
      <c r="L243" s="224"/>
      <c r="M243" s="224"/>
      <c r="N243" s="224"/>
      <c r="O243" s="224"/>
      <c r="P243" s="185"/>
      <c r="Q243" s="225"/>
      <c r="R243" s="182"/>
      <c r="S243" s="181"/>
      <c r="T243" s="181"/>
      <c r="U243" s="201"/>
      <c r="V243" s="226"/>
      <c r="AB243" s="228"/>
    </row>
    <row r="244" spans="1:28" s="227" customFormat="1" ht="20.2">
      <c r="A244" s="181"/>
      <c r="B244" s="182"/>
      <c r="C244" s="186"/>
      <c r="D244" s="230"/>
      <c r="E244" s="182"/>
      <c r="F244" s="182"/>
      <c r="G244" s="182"/>
      <c r="H244" s="183"/>
      <c r="I244" s="184"/>
      <c r="J244" s="184"/>
      <c r="K244" s="224"/>
      <c r="L244" s="224"/>
      <c r="M244" s="224"/>
      <c r="N244" s="224"/>
      <c r="O244" s="224"/>
      <c r="P244" s="185"/>
      <c r="Q244" s="225"/>
      <c r="R244" s="182"/>
      <c r="S244" s="181"/>
      <c r="T244" s="181"/>
      <c r="U244" s="201"/>
      <c r="V244" s="226"/>
      <c r="AB244" s="228"/>
    </row>
    <row r="245" spans="1:28" s="227" customFormat="1" ht="20.2">
      <c r="A245" s="181"/>
      <c r="B245" s="182"/>
      <c r="C245" s="186"/>
      <c r="D245" s="230"/>
      <c r="E245" s="182"/>
      <c r="F245" s="182"/>
      <c r="G245" s="182"/>
      <c r="H245" s="183"/>
      <c r="I245" s="184"/>
      <c r="J245" s="184"/>
      <c r="K245" s="224"/>
      <c r="L245" s="224"/>
      <c r="M245" s="224"/>
      <c r="N245" s="224"/>
      <c r="O245" s="224"/>
      <c r="P245" s="185"/>
      <c r="Q245" s="225"/>
      <c r="R245" s="182"/>
      <c r="S245" s="181"/>
      <c r="T245" s="181"/>
      <c r="U245" s="201"/>
      <c r="V245" s="226"/>
      <c r="AB245" s="228"/>
    </row>
    <row r="246" spans="1:28" s="227" customFormat="1" ht="20.2">
      <c r="A246" s="181"/>
      <c r="B246" s="182"/>
      <c r="C246" s="186"/>
      <c r="D246" s="230"/>
      <c r="E246" s="182"/>
      <c r="F246" s="182"/>
      <c r="G246" s="182"/>
      <c r="H246" s="183"/>
      <c r="I246" s="184"/>
      <c r="J246" s="184"/>
      <c r="K246" s="224"/>
      <c r="L246" s="224"/>
      <c r="M246" s="224"/>
      <c r="N246" s="224"/>
      <c r="O246" s="224"/>
      <c r="P246" s="185"/>
      <c r="Q246" s="225"/>
      <c r="R246" s="182"/>
      <c r="S246" s="181"/>
      <c r="T246" s="181"/>
      <c r="U246" s="201"/>
      <c r="V246" s="226"/>
      <c r="AB246" s="228"/>
    </row>
    <row r="247" spans="1:28" s="227" customFormat="1" ht="20.2">
      <c r="A247" s="181"/>
      <c r="B247" s="182"/>
      <c r="C247" s="186"/>
      <c r="D247" s="230"/>
      <c r="E247" s="182"/>
      <c r="F247" s="182"/>
      <c r="G247" s="182"/>
      <c r="H247" s="183"/>
      <c r="I247" s="184"/>
      <c r="J247" s="184"/>
      <c r="K247" s="224"/>
      <c r="L247" s="224"/>
      <c r="M247" s="224"/>
      <c r="N247" s="224"/>
      <c r="O247" s="224"/>
      <c r="P247" s="185"/>
      <c r="Q247" s="225"/>
      <c r="R247" s="182"/>
      <c r="S247" s="181"/>
      <c r="T247" s="181"/>
      <c r="U247" s="201"/>
      <c r="V247" s="226"/>
      <c r="AB247" s="228"/>
    </row>
    <row r="248" spans="1:28" s="227" customFormat="1" ht="20.2">
      <c r="A248" s="181"/>
      <c r="B248" s="182"/>
      <c r="C248" s="186"/>
      <c r="D248" s="230"/>
      <c r="E248" s="182"/>
      <c r="F248" s="182"/>
      <c r="G248" s="182"/>
      <c r="H248" s="183"/>
      <c r="I248" s="184"/>
      <c r="J248" s="184"/>
      <c r="K248" s="224"/>
      <c r="L248" s="224"/>
      <c r="M248" s="224"/>
      <c r="N248" s="224"/>
      <c r="O248" s="224"/>
      <c r="P248" s="185"/>
      <c r="Q248" s="225"/>
      <c r="R248" s="182"/>
      <c r="S248" s="181"/>
      <c r="T248" s="181"/>
      <c r="U248" s="201"/>
      <c r="V248" s="226"/>
      <c r="AB248" s="228"/>
    </row>
    <row r="249" spans="1:28" s="227" customFormat="1" ht="20.2">
      <c r="A249" s="181"/>
      <c r="B249" s="182"/>
      <c r="C249" s="186"/>
      <c r="D249" s="230"/>
      <c r="E249" s="182"/>
      <c r="F249" s="182"/>
      <c r="G249" s="182"/>
      <c r="H249" s="183"/>
      <c r="I249" s="184"/>
      <c r="J249" s="184"/>
      <c r="K249" s="224"/>
      <c r="L249" s="224"/>
      <c r="M249" s="224"/>
      <c r="N249" s="224"/>
      <c r="O249" s="224"/>
      <c r="P249" s="185"/>
      <c r="Q249" s="225"/>
      <c r="R249" s="182"/>
      <c r="S249" s="181"/>
      <c r="T249" s="181"/>
      <c r="U249" s="201"/>
      <c r="V249" s="226"/>
      <c r="AB249" s="228"/>
    </row>
    <row r="250" spans="1:28" s="227" customFormat="1" ht="20.2">
      <c r="A250" s="181"/>
      <c r="B250" s="182"/>
      <c r="C250" s="186"/>
      <c r="D250" s="230"/>
      <c r="E250" s="182"/>
      <c r="F250" s="182"/>
      <c r="G250" s="182"/>
      <c r="H250" s="183"/>
      <c r="I250" s="184"/>
      <c r="J250" s="184"/>
      <c r="K250" s="224"/>
      <c r="L250" s="224"/>
      <c r="M250" s="224"/>
      <c r="N250" s="224"/>
      <c r="O250" s="224"/>
      <c r="P250" s="185"/>
      <c r="Q250" s="225"/>
      <c r="R250" s="182"/>
      <c r="S250" s="181"/>
      <c r="T250" s="181"/>
      <c r="U250" s="201"/>
      <c r="V250" s="226"/>
      <c r="AB250" s="228"/>
    </row>
    <row r="251" spans="1:28" s="227" customFormat="1" ht="20.2">
      <c r="A251" s="181"/>
      <c r="B251" s="182"/>
      <c r="C251" s="186"/>
      <c r="D251" s="230"/>
      <c r="E251" s="182"/>
      <c r="F251" s="182"/>
      <c r="G251" s="182"/>
      <c r="H251" s="183"/>
      <c r="I251" s="184"/>
      <c r="J251" s="184"/>
      <c r="K251" s="224"/>
      <c r="L251" s="224"/>
      <c r="M251" s="224"/>
      <c r="N251" s="224"/>
      <c r="O251" s="224"/>
      <c r="P251" s="185"/>
      <c r="Q251" s="225"/>
      <c r="R251" s="182"/>
      <c r="S251" s="181"/>
      <c r="T251" s="181"/>
      <c r="U251" s="201"/>
      <c r="V251" s="226"/>
      <c r="AB251" s="228"/>
    </row>
    <row r="252" spans="1:28" s="227" customFormat="1" ht="20.2">
      <c r="A252" s="181"/>
      <c r="B252" s="182"/>
      <c r="C252" s="186"/>
      <c r="D252" s="230"/>
      <c r="E252" s="182"/>
      <c r="F252" s="182"/>
      <c r="G252" s="182"/>
      <c r="H252" s="183"/>
      <c r="I252" s="184"/>
      <c r="J252" s="184"/>
      <c r="K252" s="224"/>
      <c r="L252" s="224"/>
      <c r="M252" s="224"/>
      <c r="N252" s="224"/>
      <c r="O252" s="224"/>
      <c r="P252" s="185"/>
      <c r="Q252" s="225"/>
      <c r="R252" s="182"/>
      <c r="S252" s="181"/>
      <c r="T252" s="181"/>
      <c r="U252" s="201"/>
      <c r="V252" s="226"/>
      <c r="AB252" s="228"/>
    </row>
    <row r="253" spans="1:28" s="227" customFormat="1" ht="20.2">
      <c r="A253" s="181"/>
      <c r="B253" s="182"/>
      <c r="C253" s="186"/>
      <c r="D253" s="230"/>
      <c r="E253" s="182"/>
      <c r="F253" s="182"/>
      <c r="G253" s="182"/>
      <c r="H253" s="183"/>
      <c r="I253" s="184"/>
      <c r="J253" s="184"/>
      <c r="K253" s="224"/>
      <c r="L253" s="224"/>
      <c r="M253" s="224"/>
      <c r="N253" s="224"/>
      <c r="O253" s="224"/>
      <c r="P253" s="185"/>
      <c r="Q253" s="225"/>
      <c r="R253" s="182"/>
      <c r="S253" s="181"/>
      <c r="T253" s="181"/>
      <c r="U253" s="201"/>
      <c r="V253" s="226"/>
      <c r="AB253" s="228"/>
    </row>
    <row r="254" spans="1:28" s="227" customFormat="1" ht="20.2">
      <c r="A254" s="181"/>
      <c r="B254" s="182"/>
      <c r="C254" s="186"/>
      <c r="D254" s="230"/>
      <c r="E254" s="182"/>
      <c r="F254" s="182"/>
      <c r="G254" s="182"/>
      <c r="H254" s="183"/>
      <c r="I254" s="184"/>
      <c r="J254" s="184"/>
      <c r="K254" s="224"/>
      <c r="L254" s="224"/>
      <c r="M254" s="224"/>
      <c r="N254" s="224"/>
      <c r="O254" s="224"/>
      <c r="P254" s="185"/>
      <c r="Q254" s="225"/>
      <c r="R254" s="182"/>
      <c r="S254" s="181"/>
      <c r="T254" s="181"/>
      <c r="U254" s="201"/>
      <c r="V254" s="226"/>
      <c r="AB254" s="228"/>
    </row>
    <row r="255" spans="1:28" s="227" customFormat="1" ht="20.2">
      <c r="A255" s="181"/>
      <c r="B255" s="182"/>
      <c r="C255" s="186"/>
      <c r="D255" s="230"/>
      <c r="E255" s="182"/>
      <c r="F255" s="182"/>
      <c r="G255" s="182"/>
      <c r="H255" s="183"/>
      <c r="I255" s="184"/>
      <c r="J255" s="184"/>
      <c r="K255" s="224"/>
      <c r="L255" s="224"/>
      <c r="M255" s="224"/>
      <c r="N255" s="224"/>
      <c r="O255" s="224"/>
      <c r="P255" s="185"/>
      <c r="Q255" s="225"/>
      <c r="R255" s="182"/>
      <c r="S255" s="181"/>
      <c r="T255" s="181"/>
      <c r="U255" s="201"/>
      <c r="V255" s="226"/>
      <c r="AB255" s="228"/>
    </row>
    <row r="256" spans="1:28" s="227" customFormat="1" ht="20.2">
      <c r="A256" s="181"/>
      <c r="B256" s="182"/>
      <c r="C256" s="186"/>
      <c r="D256" s="230"/>
      <c r="E256" s="182"/>
      <c r="F256" s="182"/>
      <c r="G256" s="182"/>
      <c r="H256" s="183"/>
      <c r="I256" s="184"/>
      <c r="J256" s="184"/>
      <c r="K256" s="224"/>
      <c r="L256" s="224"/>
      <c r="M256" s="224"/>
      <c r="N256" s="224"/>
      <c r="O256" s="224"/>
      <c r="P256" s="185"/>
      <c r="Q256" s="225"/>
      <c r="R256" s="182"/>
      <c r="S256" s="181"/>
      <c r="T256" s="181"/>
      <c r="U256" s="201"/>
      <c r="V256" s="226"/>
      <c r="AB256" s="228"/>
    </row>
    <row r="257" spans="1:28" s="227" customFormat="1" ht="20.2">
      <c r="A257" s="181"/>
      <c r="B257" s="182"/>
      <c r="C257" s="186"/>
      <c r="D257" s="230"/>
      <c r="E257" s="182"/>
      <c r="F257" s="182"/>
      <c r="G257" s="182"/>
      <c r="H257" s="183"/>
      <c r="I257" s="184"/>
      <c r="J257" s="184"/>
      <c r="K257" s="224"/>
      <c r="L257" s="224"/>
      <c r="M257" s="224"/>
      <c r="N257" s="224"/>
      <c r="O257" s="224"/>
      <c r="P257" s="185"/>
      <c r="Q257" s="225"/>
      <c r="R257" s="182"/>
      <c r="S257" s="181"/>
      <c r="T257" s="181"/>
      <c r="U257" s="201"/>
      <c r="V257" s="226"/>
      <c r="AB257" s="228"/>
    </row>
    <row r="258" spans="1:28" s="227" customFormat="1" ht="20.2">
      <c r="A258" s="181"/>
      <c r="B258" s="182"/>
      <c r="C258" s="186"/>
      <c r="D258" s="230"/>
      <c r="E258" s="182"/>
      <c r="F258" s="182"/>
      <c r="G258" s="182"/>
      <c r="H258" s="183"/>
      <c r="I258" s="184"/>
      <c r="J258" s="184"/>
      <c r="K258" s="224"/>
      <c r="L258" s="224"/>
      <c r="M258" s="224"/>
      <c r="N258" s="224"/>
      <c r="O258" s="224"/>
      <c r="P258" s="185"/>
      <c r="Q258" s="225"/>
      <c r="R258" s="182"/>
      <c r="S258" s="181"/>
      <c r="T258" s="181"/>
      <c r="U258" s="201"/>
      <c r="V258" s="226"/>
      <c r="AB258" s="228"/>
    </row>
    <row r="259" spans="1:28" s="227" customFormat="1" ht="20.2">
      <c r="A259" s="181"/>
      <c r="B259" s="182"/>
      <c r="C259" s="186"/>
      <c r="D259" s="230"/>
      <c r="E259" s="182"/>
      <c r="F259" s="182"/>
      <c r="G259" s="182"/>
      <c r="H259" s="183"/>
      <c r="I259" s="184"/>
      <c r="J259" s="184"/>
      <c r="K259" s="224"/>
      <c r="L259" s="224"/>
      <c r="M259" s="224"/>
      <c r="N259" s="224"/>
      <c r="O259" s="224"/>
      <c r="P259" s="185"/>
      <c r="Q259" s="225"/>
      <c r="R259" s="182"/>
      <c r="S259" s="181"/>
      <c r="T259" s="181"/>
      <c r="U259" s="201"/>
      <c r="V259" s="226"/>
      <c r="AB259" s="228"/>
    </row>
    <row r="260" spans="1:28" s="227" customFormat="1" ht="20.2">
      <c r="A260" s="181"/>
      <c r="B260" s="182"/>
      <c r="C260" s="186"/>
      <c r="D260" s="230"/>
      <c r="E260" s="182"/>
      <c r="F260" s="182"/>
      <c r="G260" s="182"/>
      <c r="H260" s="183"/>
      <c r="I260" s="184"/>
      <c r="J260" s="184"/>
      <c r="K260" s="224"/>
      <c r="L260" s="224"/>
      <c r="M260" s="224"/>
      <c r="N260" s="224"/>
      <c r="O260" s="224"/>
      <c r="P260" s="185"/>
      <c r="Q260" s="225"/>
      <c r="R260" s="182"/>
      <c r="S260" s="181"/>
      <c r="T260" s="181"/>
      <c r="U260" s="201"/>
      <c r="V260" s="226"/>
      <c r="AB260" s="228"/>
    </row>
    <row r="261" spans="1:28" s="227" customFormat="1" ht="20.2">
      <c r="A261" s="181"/>
      <c r="B261" s="182"/>
      <c r="C261" s="186"/>
      <c r="D261" s="230"/>
      <c r="E261" s="182"/>
      <c r="F261" s="182"/>
      <c r="G261" s="182"/>
      <c r="H261" s="183"/>
      <c r="I261" s="184"/>
      <c r="J261" s="184"/>
      <c r="K261" s="224"/>
      <c r="L261" s="224"/>
      <c r="M261" s="224"/>
      <c r="N261" s="224"/>
      <c r="O261" s="224"/>
      <c r="P261" s="185"/>
      <c r="Q261" s="225"/>
      <c r="R261" s="182"/>
      <c r="S261" s="181"/>
      <c r="T261" s="181"/>
      <c r="U261" s="201"/>
      <c r="V261" s="226"/>
      <c r="AB261" s="228"/>
    </row>
    <row r="262" spans="1:28" s="227" customFormat="1" ht="20.2">
      <c r="A262" s="181"/>
      <c r="B262" s="182"/>
      <c r="C262" s="186"/>
      <c r="D262" s="230"/>
      <c r="E262" s="182"/>
      <c r="F262" s="182"/>
      <c r="G262" s="182"/>
      <c r="H262" s="183"/>
      <c r="I262" s="184"/>
      <c r="J262" s="184"/>
      <c r="K262" s="224"/>
      <c r="L262" s="224"/>
      <c r="M262" s="224"/>
      <c r="N262" s="224"/>
      <c r="O262" s="224"/>
      <c r="P262" s="185"/>
      <c r="Q262" s="225"/>
      <c r="R262" s="182"/>
      <c r="S262" s="181"/>
      <c r="T262" s="181"/>
      <c r="U262" s="201"/>
      <c r="V262" s="226"/>
      <c r="AB262" s="228"/>
    </row>
    <row r="263" spans="1:28" s="227" customFormat="1" ht="20.2">
      <c r="A263" s="181"/>
      <c r="B263" s="182"/>
      <c r="C263" s="186"/>
      <c r="D263" s="230"/>
      <c r="E263" s="182"/>
      <c r="F263" s="182"/>
      <c r="G263" s="182"/>
      <c r="H263" s="183"/>
      <c r="I263" s="184"/>
      <c r="J263" s="184"/>
      <c r="K263" s="224"/>
      <c r="L263" s="224"/>
      <c r="M263" s="224"/>
      <c r="N263" s="224"/>
      <c r="O263" s="224"/>
      <c r="P263" s="185"/>
      <c r="Q263" s="225"/>
      <c r="R263" s="182"/>
      <c r="S263" s="181"/>
      <c r="T263" s="181"/>
      <c r="U263" s="201"/>
      <c r="V263" s="226"/>
      <c r="AB263" s="228"/>
    </row>
    <row r="264" spans="1:28" s="227" customFormat="1" ht="20.2">
      <c r="A264" s="181"/>
      <c r="B264" s="182"/>
      <c r="C264" s="186"/>
      <c r="D264" s="230"/>
      <c r="E264" s="182"/>
      <c r="F264" s="182"/>
      <c r="G264" s="182"/>
      <c r="H264" s="183"/>
      <c r="I264" s="184"/>
      <c r="J264" s="184"/>
      <c r="K264" s="224"/>
      <c r="L264" s="224"/>
      <c r="M264" s="224"/>
      <c r="N264" s="224"/>
      <c r="O264" s="224"/>
      <c r="P264" s="185"/>
      <c r="Q264" s="225"/>
      <c r="R264" s="182"/>
      <c r="S264" s="181"/>
      <c r="T264" s="181"/>
      <c r="U264" s="201"/>
      <c r="V264" s="226"/>
      <c r="AB264" s="228"/>
    </row>
    <row r="265" spans="1:28" s="227" customFormat="1" ht="20.2">
      <c r="A265" s="181"/>
      <c r="B265" s="182"/>
      <c r="C265" s="186"/>
      <c r="D265" s="230"/>
      <c r="E265" s="182"/>
      <c r="F265" s="182"/>
      <c r="G265" s="182"/>
      <c r="H265" s="183"/>
      <c r="I265" s="184"/>
      <c r="J265" s="184"/>
      <c r="K265" s="224"/>
      <c r="L265" s="224"/>
      <c r="M265" s="224"/>
      <c r="N265" s="224"/>
      <c r="O265" s="224"/>
      <c r="P265" s="185"/>
      <c r="Q265" s="225"/>
      <c r="R265" s="182"/>
      <c r="S265" s="181"/>
      <c r="T265" s="181"/>
      <c r="U265" s="201"/>
      <c r="V265" s="226"/>
      <c r="AB265" s="228"/>
    </row>
    <row r="266" spans="1:28" s="227" customFormat="1" ht="20.2">
      <c r="A266" s="181"/>
      <c r="B266" s="182"/>
      <c r="C266" s="186"/>
      <c r="D266" s="230"/>
      <c r="E266" s="182"/>
      <c r="F266" s="182"/>
      <c r="G266" s="182"/>
      <c r="H266" s="183"/>
      <c r="I266" s="184"/>
      <c r="J266" s="184"/>
      <c r="K266" s="224"/>
      <c r="L266" s="224"/>
      <c r="M266" s="224"/>
      <c r="N266" s="224"/>
      <c r="O266" s="224"/>
      <c r="P266" s="185"/>
      <c r="Q266" s="225"/>
      <c r="R266" s="182"/>
      <c r="S266" s="181"/>
      <c r="T266" s="181"/>
      <c r="U266" s="201"/>
      <c r="V266" s="226"/>
      <c r="AB266" s="228"/>
    </row>
    <row r="267" spans="1:28" s="227" customFormat="1" ht="20.2">
      <c r="A267" s="181"/>
      <c r="B267" s="182"/>
      <c r="C267" s="186"/>
      <c r="D267" s="230"/>
      <c r="E267" s="182"/>
      <c r="F267" s="182"/>
      <c r="G267" s="182"/>
      <c r="H267" s="183"/>
      <c r="I267" s="184"/>
      <c r="J267" s="184"/>
      <c r="K267" s="224"/>
      <c r="L267" s="224"/>
      <c r="M267" s="224"/>
      <c r="N267" s="224"/>
      <c r="O267" s="224"/>
      <c r="P267" s="185"/>
      <c r="Q267" s="225"/>
      <c r="R267" s="182"/>
      <c r="S267" s="181"/>
      <c r="T267" s="181"/>
      <c r="U267" s="201"/>
      <c r="V267" s="226"/>
      <c r="AB267" s="228"/>
    </row>
    <row r="268" spans="1:28" s="227" customFormat="1" ht="20.2">
      <c r="A268" s="181"/>
      <c r="B268" s="182"/>
      <c r="C268" s="186"/>
      <c r="D268" s="230"/>
      <c r="E268" s="182"/>
      <c r="F268" s="182"/>
      <c r="G268" s="182"/>
      <c r="H268" s="183"/>
      <c r="I268" s="184"/>
      <c r="J268" s="184"/>
      <c r="K268" s="224"/>
      <c r="L268" s="224"/>
      <c r="M268" s="224"/>
      <c r="N268" s="224"/>
      <c r="O268" s="224"/>
      <c r="P268" s="185"/>
      <c r="Q268" s="225"/>
      <c r="R268" s="182"/>
      <c r="S268" s="181"/>
      <c r="T268" s="181"/>
      <c r="U268" s="201"/>
      <c r="V268" s="226"/>
      <c r="AB268" s="228"/>
    </row>
    <row r="269" spans="1:28" s="227" customFormat="1" ht="20.2">
      <c r="A269" s="181"/>
      <c r="B269" s="182"/>
      <c r="C269" s="186"/>
      <c r="D269" s="230"/>
      <c r="E269" s="182"/>
      <c r="F269" s="182"/>
      <c r="G269" s="182"/>
      <c r="H269" s="183"/>
      <c r="I269" s="184"/>
      <c r="J269" s="184"/>
      <c r="K269" s="224"/>
      <c r="L269" s="224"/>
      <c r="M269" s="224"/>
      <c r="N269" s="224"/>
      <c r="O269" s="224"/>
      <c r="P269" s="185"/>
      <c r="Q269" s="225"/>
      <c r="R269" s="182"/>
      <c r="S269" s="181"/>
      <c r="T269" s="181"/>
      <c r="U269" s="201"/>
      <c r="V269" s="226"/>
      <c r="AB269" s="228"/>
    </row>
    <row r="270" spans="1:28" s="227" customFormat="1" ht="20.2">
      <c r="A270" s="181"/>
      <c r="B270" s="182"/>
      <c r="C270" s="186"/>
      <c r="D270" s="230"/>
      <c r="E270" s="182"/>
      <c r="F270" s="182"/>
      <c r="G270" s="182"/>
      <c r="H270" s="183"/>
      <c r="I270" s="184"/>
      <c r="J270" s="184"/>
      <c r="K270" s="224"/>
      <c r="L270" s="224"/>
      <c r="M270" s="224"/>
      <c r="N270" s="224"/>
      <c r="O270" s="224"/>
      <c r="P270" s="185"/>
      <c r="Q270" s="225"/>
      <c r="R270" s="182"/>
      <c r="S270" s="181"/>
      <c r="T270" s="181"/>
      <c r="U270" s="201"/>
      <c r="V270" s="226"/>
      <c r="AB270" s="228"/>
    </row>
    <row r="271" spans="1:28" s="227" customFormat="1" ht="20.2">
      <c r="A271" s="181"/>
      <c r="B271" s="182"/>
      <c r="C271" s="186"/>
      <c r="D271" s="230"/>
      <c r="E271" s="182"/>
      <c r="F271" s="182"/>
      <c r="G271" s="182"/>
      <c r="H271" s="183"/>
      <c r="I271" s="184"/>
      <c r="J271" s="184"/>
      <c r="K271" s="224"/>
      <c r="L271" s="224"/>
      <c r="M271" s="224"/>
      <c r="N271" s="224"/>
      <c r="O271" s="224"/>
      <c r="P271" s="185"/>
      <c r="Q271" s="225"/>
      <c r="R271" s="182"/>
      <c r="S271" s="181"/>
      <c r="T271" s="181"/>
      <c r="U271" s="201"/>
      <c r="V271" s="226"/>
      <c r="AB271" s="228"/>
    </row>
    <row r="272" spans="1:28" s="227" customFormat="1" ht="20.2">
      <c r="A272" s="181"/>
      <c r="B272" s="182"/>
      <c r="C272" s="186"/>
      <c r="D272" s="230"/>
      <c r="E272" s="182"/>
      <c r="F272" s="182"/>
      <c r="G272" s="182"/>
      <c r="H272" s="183"/>
      <c r="I272" s="184"/>
      <c r="J272" s="184"/>
      <c r="K272" s="224"/>
      <c r="L272" s="224"/>
      <c r="M272" s="224"/>
      <c r="N272" s="224"/>
      <c r="O272" s="224"/>
      <c r="P272" s="185"/>
      <c r="Q272" s="225"/>
      <c r="R272" s="182"/>
      <c r="S272" s="181"/>
      <c r="T272" s="181"/>
      <c r="U272" s="201"/>
      <c r="V272" s="226"/>
      <c r="AB272" s="228"/>
    </row>
    <row r="273" spans="1:28" s="227" customFormat="1" ht="20.2">
      <c r="A273" s="181"/>
      <c r="B273" s="182"/>
      <c r="C273" s="186"/>
      <c r="D273" s="230"/>
      <c r="E273" s="182"/>
      <c r="F273" s="182"/>
      <c r="G273" s="182"/>
      <c r="H273" s="183"/>
      <c r="I273" s="184"/>
      <c r="J273" s="184"/>
      <c r="K273" s="224"/>
      <c r="L273" s="224"/>
      <c r="M273" s="224"/>
      <c r="N273" s="224"/>
      <c r="O273" s="224"/>
      <c r="P273" s="185"/>
      <c r="Q273" s="225"/>
      <c r="R273" s="182"/>
      <c r="S273" s="181"/>
      <c r="T273" s="181"/>
      <c r="U273" s="201"/>
      <c r="V273" s="226"/>
      <c r="AB273" s="228"/>
    </row>
    <row r="274" spans="1:28" s="227" customFormat="1" ht="20.2">
      <c r="A274" s="181"/>
      <c r="B274" s="182"/>
      <c r="C274" s="186"/>
      <c r="D274" s="230"/>
      <c r="E274" s="182"/>
      <c r="F274" s="182"/>
      <c r="G274" s="182"/>
      <c r="H274" s="183"/>
      <c r="I274" s="184"/>
      <c r="J274" s="184"/>
      <c r="K274" s="224"/>
      <c r="L274" s="224"/>
      <c r="M274" s="224"/>
      <c r="N274" s="224"/>
      <c r="O274" s="224"/>
      <c r="P274" s="185"/>
      <c r="Q274" s="225"/>
      <c r="R274" s="182"/>
      <c r="S274" s="181"/>
      <c r="T274" s="181"/>
      <c r="U274" s="201"/>
      <c r="V274" s="226"/>
      <c r="AB274" s="228"/>
    </row>
    <row r="275" spans="1:28" s="227" customFormat="1" ht="20.2">
      <c r="A275" s="181"/>
      <c r="B275" s="182"/>
      <c r="C275" s="186"/>
      <c r="D275" s="230"/>
      <c r="E275" s="182"/>
      <c r="F275" s="182"/>
      <c r="G275" s="182"/>
      <c r="H275" s="183"/>
      <c r="I275" s="184"/>
      <c r="J275" s="184"/>
      <c r="K275" s="224"/>
      <c r="L275" s="224"/>
      <c r="M275" s="224"/>
      <c r="N275" s="224"/>
      <c r="O275" s="224"/>
      <c r="P275" s="185"/>
      <c r="Q275" s="225"/>
      <c r="R275" s="182"/>
      <c r="S275" s="181"/>
      <c r="T275" s="181"/>
      <c r="U275" s="201"/>
      <c r="V275" s="226"/>
      <c r="AB275" s="228"/>
    </row>
    <row r="276" spans="1:28" s="227" customFormat="1" ht="20.2">
      <c r="A276" s="181"/>
      <c r="B276" s="182"/>
      <c r="C276" s="186"/>
      <c r="D276" s="230"/>
      <c r="E276" s="182"/>
      <c r="F276" s="182"/>
      <c r="G276" s="182"/>
      <c r="H276" s="183"/>
      <c r="I276" s="184"/>
      <c r="J276" s="184"/>
      <c r="K276" s="224"/>
      <c r="L276" s="224"/>
      <c r="M276" s="224"/>
      <c r="N276" s="224"/>
      <c r="O276" s="224"/>
      <c r="P276" s="185"/>
      <c r="Q276" s="225"/>
      <c r="R276" s="182"/>
      <c r="S276" s="181"/>
      <c r="T276" s="181"/>
      <c r="U276" s="201"/>
      <c r="V276" s="226"/>
      <c r="AB276" s="228"/>
    </row>
    <row r="277" spans="1:28" s="227" customFormat="1" ht="20.2">
      <c r="A277" s="181"/>
      <c r="B277" s="182"/>
      <c r="C277" s="186"/>
      <c r="D277" s="230"/>
      <c r="E277" s="182"/>
      <c r="F277" s="182"/>
      <c r="G277" s="182"/>
      <c r="H277" s="183"/>
      <c r="I277" s="184"/>
      <c r="J277" s="184"/>
      <c r="K277" s="224"/>
      <c r="L277" s="224"/>
      <c r="M277" s="224"/>
      <c r="N277" s="224"/>
      <c r="O277" s="224"/>
      <c r="P277" s="185"/>
      <c r="Q277" s="225"/>
      <c r="R277" s="182"/>
      <c r="S277" s="181"/>
      <c r="T277" s="181"/>
      <c r="U277" s="201"/>
      <c r="V277" s="226"/>
      <c r="AB277" s="228"/>
    </row>
    <row r="278" spans="1:28" s="227" customFormat="1" ht="20.2">
      <c r="A278" s="181"/>
      <c r="B278" s="182"/>
      <c r="C278" s="186"/>
      <c r="D278" s="230"/>
      <c r="E278" s="182"/>
      <c r="F278" s="182"/>
      <c r="G278" s="182"/>
      <c r="H278" s="183"/>
      <c r="I278" s="184"/>
      <c r="J278" s="184"/>
      <c r="K278" s="224"/>
      <c r="L278" s="224"/>
      <c r="M278" s="224"/>
      <c r="N278" s="224"/>
      <c r="O278" s="224"/>
      <c r="P278" s="185"/>
      <c r="Q278" s="225"/>
      <c r="R278" s="182"/>
      <c r="S278" s="181"/>
      <c r="T278" s="181"/>
      <c r="U278" s="201"/>
      <c r="V278" s="226"/>
      <c r="AB278" s="228"/>
    </row>
    <row r="279" spans="1:28" s="227" customFormat="1" ht="20.2">
      <c r="A279" s="181"/>
      <c r="B279" s="182"/>
      <c r="C279" s="186"/>
      <c r="D279" s="230"/>
      <c r="E279" s="182"/>
      <c r="F279" s="182"/>
      <c r="G279" s="182"/>
      <c r="H279" s="183"/>
      <c r="I279" s="184"/>
      <c r="J279" s="184"/>
      <c r="K279" s="224"/>
      <c r="L279" s="224"/>
      <c r="M279" s="224"/>
      <c r="N279" s="224"/>
      <c r="O279" s="224"/>
      <c r="P279" s="185"/>
      <c r="Q279" s="225"/>
      <c r="R279" s="182"/>
      <c r="S279" s="181"/>
      <c r="T279" s="181"/>
      <c r="U279" s="201"/>
      <c r="V279" s="226"/>
      <c r="AB279" s="228"/>
    </row>
    <row r="280" spans="1:28" s="227" customFormat="1" ht="20.2">
      <c r="A280" s="181"/>
      <c r="B280" s="182"/>
      <c r="C280" s="186"/>
      <c r="D280" s="230"/>
      <c r="E280" s="182"/>
      <c r="F280" s="182"/>
      <c r="G280" s="182"/>
      <c r="H280" s="183"/>
      <c r="I280" s="184"/>
      <c r="J280" s="184"/>
      <c r="K280" s="224"/>
      <c r="L280" s="224"/>
      <c r="M280" s="224"/>
      <c r="N280" s="224"/>
      <c r="O280" s="224"/>
      <c r="P280" s="185"/>
      <c r="Q280" s="225"/>
      <c r="R280" s="182"/>
      <c r="S280" s="181"/>
      <c r="T280" s="181"/>
      <c r="U280" s="201"/>
      <c r="V280" s="226"/>
      <c r="AB280" s="228"/>
    </row>
    <row r="281" spans="1:28" s="227" customFormat="1" ht="20.2">
      <c r="A281" s="181"/>
      <c r="B281" s="182"/>
      <c r="C281" s="186"/>
      <c r="D281" s="230"/>
      <c r="E281" s="182"/>
      <c r="F281" s="182"/>
      <c r="G281" s="182"/>
      <c r="H281" s="183"/>
      <c r="I281" s="184"/>
      <c r="J281" s="184"/>
      <c r="K281" s="224"/>
      <c r="L281" s="224"/>
      <c r="M281" s="224"/>
      <c r="N281" s="224"/>
      <c r="O281" s="224"/>
      <c r="P281" s="185"/>
      <c r="Q281" s="225"/>
      <c r="R281" s="182"/>
      <c r="S281" s="181"/>
      <c r="T281" s="181"/>
      <c r="U281" s="201"/>
      <c r="V281" s="226"/>
      <c r="AB281" s="228"/>
    </row>
    <row r="282" spans="1:28" s="227" customFormat="1" ht="20.2">
      <c r="A282" s="181"/>
      <c r="B282" s="182"/>
      <c r="C282" s="186"/>
      <c r="D282" s="230"/>
      <c r="E282" s="182"/>
      <c r="F282" s="182"/>
      <c r="G282" s="182"/>
      <c r="H282" s="183"/>
      <c r="I282" s="184"/>
      <c r="J282" s="184"/>
      <c r="K282" s="224"/>
      <c r="L282" s="224"/>
      <c r="M282" s="224"/>
      <c r="N282" s="224"/>
      <c r="O282" s="224"/>
      <c r="P282" s="185"/>
      <c r="Q282" s="225"/>
      <c r="R282" s="182"/>
      <c r="S282" s="181"/>
      <c r="T282" s="181"/>
      <c r="U282" s="201"/>
      <c r="V282" s="226"/>
      <c r="AB282" s="228"/>
    </row>
    <row r="283" spans="1:28" s="227" customFormat="1" ht="20.2">
      <c r="A283" s="181"/>
      <c r="B283" s="182"/>
      <c r="C283" s="186"/>
      <c r="D283" s="230"/>
      <c r="E283" s="182"/>
      <c r="F283" s="182"/>
      <c r="G283" s="182"/>
      <c r="H283" s="183"/>
      <c r="I283" s="184"/>
      <c r="J283" s="184"/>
      <c r="K283" s="224"/>
      <c r="L283" s="224"/>
      <c r="M283" s="224"/>
      <c r="N283" s="224"/>
      <c r="O283" s="224"/>
      <c r="P283" s="185"/>
      <c r="Q283" s="225"/>
      <c r="R283" s="182"/>
      <c r="S283" s="181"/>
      <c r="T283" s="181"/>
      <c r="U283" s="201"/>
      <c r="V283" s="226"/>
      <c r="AB283" s="228"/>
    </row>
    <row r="284" spans="1:28" s="227" customFormat="1" ht="20.2">
      <c r="A284" s="181"/>
      <c r="B284" s="182"/>
      <c r="C284" s="186"/>
      <c r="D284" s="230"/>
      <c r="E284" s="182"/>
      <c r="F284" s="182"/>
      <c r="G284" s="182"/>
      <c r="H284" s="183"/>
      <c r="I284" s="184"/>
      <c r="J284" s="184"/>
      <c r="K284" s="224"/>
      <c r="L284" s="224"/>
      <c r="M284" s="224"/>
      <c r="N284" s="224"/>
      <c r="O284" s="224"/>
      <c r="P284" s="185"/>
      <c r="Q284" s="225"/>
      <c r="R284" s="182"/>
      <c r="S284" s="181"/>
      <c r="T284" s="181"/>
      <c r="U284" s="201"/>
      <c r="V284" s="226"/>
      <c r="AB284" s="228"/>
    </row>
    <row r="285" spans="1:28" s="227" customFormat="1" ht="20.2">
      <c r="A285" s="181"/>
      <c r="B285" s="182"/>
      <c r="C285" s="186"/>
      <c r="D285" s="230"/>
      <c r="E285" s="182"/>
      <c r="F285" s="182"/>
      <c r="G285" s="182"/>
      <c r="H285" s="183"/>
      <c r="I285" s="184"/>
      <c r="J285" s="184"/>
      <c r="K285" s="224"/>
      <c r="L285" s="224"/>
      <c r="M285" s="224"/>
      <c r="N285" s="224"/>
      <c r="O285" s="224"/>
      <c r="P285" s="185"/>
      <c r="Q285" s="225"/>
      <c r="R285" s="182"/>
      <c r="S285" s="181"/>
      <c r="T285" s="181"/>
      <c r="U285" s="201"/>
      <c r="V285" s="226"/>
      <c r="AB285" s="228"/>
    </row>
    <row r="286" spans="1:28" s="227" customFormat="1" ht="20.2">
      <c r="A286" s="181"/>
      <c r="B286" s="182"/>
      <c r="C286" s="186"/>
      <c r="D286" s="230"/>
      <c r="E286" s="182"/>
      <c r="F286" s="182"/>
      <c r="G286" s="182"/>
      <c r="H286" s="183"/>
      <c r="I286" s="184"/>
      <c r="J286" s="184"/>
      <c r="K286" s="224"/>
      <c r="L286" s="224"/>
      <c r="M286" s="224"/>
      <c r="N286" s="224"/>
      <c r="O286" s="224"/>
      <c r="P286" s="185"/>
      <c r="Q286" s="225"/>
      <c r="R286" s="182"/>
      <c r="S286" s="181"/>
      <c r="T286" s="181"/>
      <c r="U286" s="201"/>
      <c r="V286" s="226"/>
      <c r="AB286" s="228"/>
    </row>
    <row r="287" spans="1:28" s="227" customFormat="1" ht="20.2">
      <c r="A287" s="181"/>
      <c r="B287" s="182"/>
      <c r="C287" s="186"/>
      <c r="D287" s="230"/>
      <c r="E287" s="182"/>
      <c r="F287" s="182"/>
      <c r="G287" s="182"/>
      <c r="H287" s="183"/>
      <c r="I287" s="184"/>
      <c r="J287" s="184"/>
      <c r="K287" s="224"/>
      <c r="L287" s="224"/>
      <c r="M287" s="224"/>
      <c r="N287" s="224"/>
      <c r="O287" s="224"/>
      <c r="P287" s="185"/>
      <c r="Q287" s="225"/>
      <c r="R287" s="182"/>
      <c r="S287" s="181"/>
      <c r="T287" s="181"/>
      <c r="U287" s="201"/>
      <c r="V287" s="226"/>
      <c r="AB287" s="228"/>
    </row>
    <row r="288" spans="1:28" s="227" customFormat="1" ht="20.2">
      <c r="A288" s="181"/>
      <c r="B288" s="182"/>
      <c r="C288" s="186"/>
      <c r="D288" s="230"/>
      <c r="E288" s="182"/>
      <c r="F288" s="182"/>
      <c r="G288" s="182"/>
      <c r="H288" s="183"/>
      <c r="I288" s="184"/>
      <c r="J288" s="184"/>
      <c r="K288" s="224"/>
      <c r="L288" s="224"/>
      <c r="M288" s="224"/>
      <c r="N288" s="224"/>
      <c r="O288" s="224"/>
      <c r="P288" s="185"/>
      <c r="Q288" s="225"/>
      <c r="R288" s="182"/>
      <c r="S288" s="181"/>
      <c r="T288" s="181"/>
      <c r="U288" s="201"/>
      <c r="V288" s="226"/>
      <c r="AB288" s="228"/>
    </row>
    <row r="289" spans="1:28" s="227" customFormat="1" ht="20.2">
      <c r="A289" s="181"/>
      <c r="B289" s="182"/>
      <c r="C289" s="186"/>
      <c r="D289" s="230"/>
      <c r="E289" s="182"/>
      <c r="F289" s="182"/>
      <c r="G289" s="182"/>
      <c r="H289" s="183"/>
      <c r="I289" s="184"/>
      <c r="J289" s="184"/>
      <c r="K289" s="224"/>
      <c r="L289" s="224"/>
      <c r="M289" s="224"/>
      <c r="N289" s="224"/>
      <c r="O289" s="224"/>
      <c r="P289" s="185"/>
      <c r="Q289" s="225"/>
      <c r="R289" s="182"/>
      <c r="S289" s="181"/>
      <c r="T289" s="181"/>
      <c r="U289" s="201"/>
      <c r="V289" s="226"/>
      <c r="AB289" s="228"/>
    </row>
    <row r="290" spans="1:28" s="227" customFormat="1" ht="20.2">
      <c r="A290" s="181"/>
      <c r="B290" s="182"/>
      <c r="C290" s="186"/>
      <c r="D290" s="230"/>
      <c r="E290" s="182"/>
      <c r="F290" s="182"/>
      <c r="G290" s="182"/>
      <c r="H290" s="183"/>
      <c r="I290" s="184"/>
      <c r="J290" s="184"/>
      <c r="K290" s="224"/>
      <c r="L290" s="224"/>
      <c r="M290" s="224"/>
      <c r="N290" s="224"/>
      <c r="O290" s="224"/>
      <c r="P290" s="185"/>
      <c r="Q290" s="225"/>
      <c r="R290" s="182"/>
      <c r="S290" s="181"/>
      <c r="T290" s="181"/>
      <c r="U290" s="201"/>
      <c r="V290" s="226"/>
      <c r="AB290" s="228"/>
    </row>
    <row r="291" spans="1:28" s="227" customFormat="1" ht="20.2">
      <c r="A291" s="181"/>
      <c r="B291" s="182"/>
      <c r="C291" s="186"/>
      <c r="D291" s="230"/>
      <c r="E291" s="182"/>
      <c r="F291" s="182"/>
      <c r="G291" s="182"/>
      <c r="H291" s="183"/>
      <c r="I291" s="184"/>
      <c r="J291" s="184"/>
      <c r="K291" s="224"/>
      <c r="L291" s="224"/>
      <c r="M291" s="224"/>
      <c r="N291" s="224"/>
      <c r="O291" s="224"/>
      <c r="P291" s="185"/>
      <c r="Q291" s="225"/>
      <c r="R291" s="182"/>
      <c r="S291" s="181"/>
      <c r="T291" s="181"/>
      <c r="U291" s="201"/>
      <c r="V291" s="226"/>
      <c r="AB291" s="228"/>
    </row>
    <row r="292" spans="1:28" s="227" customFormat="1" ht="20.2">
      <c r="A292" s="181"/>
      <c r="B292" s="182"/>
      <c r="C292" s="186"/>
      <c r="D292" s="230"/>
      <c r="E292" s="182"/>
      <c r="F292" s="182"/>
      <c r="G292" s="182"/>
      <c r="H292" s="183"/>
      <c r="I292" s="184"/>
      <c r="J292" s="184"/>
      <c r="K292" s="224"/>
      <c r="L292" s="224"/>
      <c r="M292" s="224"/>
      <c r="N292" s="224"/>
      <c r="O292" s="224"/>
      <c r="P292" s="185"/>
      <c r="Q292" s="225"/>
      <c r="R292" s="182"/>
      <c r="S292" s="181"/>
      <c r="T292" s="181"/>
      <c r="U292" s="201"/>
      <c r="V292" s="226"/>
      <c r="AB292" s="228"/>
    </row>
    <row r="293" spans="1:28" s="227" customFormat="1" ht="20.2">
      <c r="A293" s="181"/>
      <c r="B293" s="182"/>
      <c r="C293" s="186"/>
      <c r="D293" s="230"/>
      <c r="E293" s="182"/>
      <c r="F293" s="182"/>
      <c r="G293" s="182"/>
      <c r="H293" s="183"/>
      <c r="I293" s="184"/>
      <c r="J293" s="184"/>
      <c r="K293" s="224"/>
      <c r="L293" s="224"/>
      <c r="M293" s="224"/>
      <c r="N293" s="224"/>
      <c r="O293" s="224"/>
      <c r="P293" s="185"/>
      <c r="Q293" s="225"/>
      <c r="R293" s="182"/>
      <c r="S293" s="181"/>
      <c r="T293" s="181"/>
      <c r="U293" s="201"/>
      <c r="V293" s="226"/>
      <c r="AB293" s="228"/>
    </row>
    <row r="294" spans="1:28" s="227" customFormat="1" ht="20.2">
      <c r="A294" s="181"/>
      <c r="B294" s="182"/>
      <c r="C294" s="186"/>
      <c r="D294" s="230"/>
      <c r="E294" s="182"/>
      <c r="F294" s="182"/>
      <c r="G294" s="182"/>
      <c r="H294" s="183"/>
      <c r="I294" s="184"/>
      <c r="J294" s="184"/>
      <c r="K294" s="224"/>
      <c r="L294" s="224"/>
      <c r="M294" s="224"/>
      <c r="N294" s="224"/>
      <c r="O294" s="224"/>
      <c r="P294" s="185"/>
      <c r="Q294" s="225"/>
      <c r="R294" s="182"/>
      <c r="S294" s="181"/>
      <c r="T294" s="181"/>
      <c r="U294" s="201"/>
      <c r="V294" s="226"/>
      <c r="AB294" s="228"/>
    </row>
    <row r="295" spans="1:28" s="227" customFormat="1" ht="20.2">
      <c r="A295" s="181"/>
      <c r="B295" s="182"/>
      <c r="C295" s="186"/>
      <c r="D295" s="230"/>
      <c r="E295" s="182"/>
      <c r="F295" s="182"/>
      <c r="G295" s="182"/>
      <c r="H295" s="183"/>
      <c r="I295" s="184"/>
      <c r="J295" s="184"/>
      <c r="K295" s="224"/>
      <c r="L295" s="224"/>
      <c r="M295" s="224"/>
      <c r="N295" s="224"/>
      <c r="O295" s="224"/>
      <c r="P295" s="185"/>
      <c r="Q295" s="225"/>
      <c r="R295" s="182"/>
      <c r="S295" s="181"/>
      <c r="T295" s="181"/>
      <c r="U295" s="201"/>
      <c r="V295" s="226"/>
      <c r="AB295" s="228"/>
    </row>
    <row r="296" spans="1:28" s="227" customFormat="1" ht="20.2">
      <c r="A296" s="181"/>
      <c r="B296" s="182"/>
      <c r="C296" s="186"/>
      <c r="D296" s="230"/>
      <c r="E296" s="182"/>
      <c r="F296" s="182"/>
      <c r="G296" s="182"/>
      <c r="H296" s="183"/>
      <c r="I296" s="184"/>
      <c r="J296" s="184"/>
      <c r="K296" s="224"/>
      <c r="L296" s="224"/>
      <c r="M296" s="224"/>
      <c r="N296" s="224"/>
      <c r="O296" s="224"/>
      <c r="P296" s="185"/>
      <c r="Q296" s="225"/>
      <c r="R296" s="182"/>
      <c r="S296" s="181"/>
      <c r="T296" s="181"/>
      <c r="U296" s="201"/>
      <c r="V296" s="226"/>
      <c r="AB296" s="228"/>
    </row>
    <row r="297" spans="1:28" s="227" customFormat="1" ht="20.2">
      <c r="A297" s="181"/>
      <c r="B297" s="182"/>
      <c r="C297" s="186"/>
      <c r="D297" s="230"/>
      <c r="E297" s="182"/>
      <c r="F297" s="182"/>
      <c r="G297" s="182"/>
      <c r="H297" s="183"/>
      <c r="I297" s="184"/>
      <c r="J297" s="184"/>
      <c r="K297" s="224"/>
      <c r="L297" s="224"/>
      <c r="M297" s="224"/>
      <c r="N297" s="224"/>
      <c r="O297" s="224"/>
      <c r="P297" s="185"/>
      <c r="Q297" s="225"/>
      <c r="R297" s="182"/>
      <c r="S297" s="181"/>
      <c r="T297" s="181"/>
      <c r="U297" s="201"/>
      <c r="V297" s="226"/>
      <c r="AB297" s="228"/>
    </row>
    <row r="298" spans="1:28" s="227" customFormat="1" ht="20.2">
      <c r="A298" s="181"/>
      <c r="B298" s="182"/>
      <c r="C298" s="186"/>
      <c r="D298" s="230"/>
      <c r="E298" s="182"/>
      <c r="F298" s="182"/>
      <c r="G298" s="182"/>
      <c r="H298" s="183"/>
      <c r="I298" s="184"/>
      <c r="J298" s="184"/>
      <c r="K298" s="224"/>
      <c r="L298" s="224"/>
      <c r="M298" s="224"/>
      <c r="N298" s="224"/>
      <c r="O298" s="224"/>
      <c r="P298" s="185"/>
      <c r="Q298" s="225"/>
      <c r="R298" s="182"/>
      <c r="S298" s="181"/>
      <c r="T298" s="181"/>
      <c r="U298" s="201"/>
      <c r="V298" s="226"/>
      <c r="AB298" s="228"/>
    </row>
    <row r="299" spans="1:28" s="227" customFormat="1" ht="20.2">
      <c r="A299" s="181"/>
      <c r="B299" s="182"/>
      <c r="C299" s="186"/>
      <c r="D299" s="230"/>
      <c r="E299" s="182"/>
      <c r="F299" s="182"/>
      <c r="G299" s="182"/>
      <c r="H299" s="183"/>
      <c r="I299" s="184"/>
      <c r="J299" s="184"/>
      <c r="K299" s="224"/>
      <c r="L299" s="224"/>
      <c r="M299" s="224"/>
      <c r="N299" s="224"/>
      <c r="O299" s="224"/>
      <c r="P299" s="185"/>
      <c r="Q299" s="225"/>
      <c r="R299" s="182"/>
      <c r="S299" s="181"/>
      <c r="T299" s="181"/>
      <c r="U299" s="201"/>
      <c r="V299" s="226"/>
      <c r="AB299" s="228"/>
    </row>
    <row r="300" spans="1:28" s="227" customFormat="1" ht="20.2">
      <c r="A300" s="181"/>
      <c r="B300" s="182"/>
      <c r="C300" s="186"/>
      <c r="D300" s="230"/>
      <c r="E300" s="182"/>
      <c r="F300" s="182"/>
      <c r="G300" s="182"/>
      <c r="H300" s="183"/>
      <c r="I300" s="184"/>
      <c r="J300" s="184"/>
      <c r="K300" s="224"/>
      <c r="L300" s="224"/>
      <c r="M300" s="224"/>
      <c r="N300" s="224"/>
      <c r="O300" s="224"/>
      <c r="P300" s="185"/>
      <c r="Q300" s="225"/>
      <c r="R300" s="182"/>
      <c r="S300" s="181"/>
      <c r="T300" s="181"/>
      <c r="U300" s="201"/>
      <c r="V300" s="226"/>
      <c r="AB300" s="228"/>
    </row>
    <row r="301" spans="1:28" s="227" customFormat="1" ht="20.2">
      <c r="A301" s="181"/>
      <c r="B301" s="182"/>
      <c r="C301" s="186"/>
      <c r="D301" s="230"/>
      <c r="E301" s="182"/>
      <c r="F301" s="182"/>
      <c r="G301" s="182"/>
      <c r="H301" s="183"/>
      <c r="I301" s="184"/>
      <c r="J301" s="184"/>
      <c r="K301" s="224"/>
      <c r="L301" s="224"/>
      <c r="M301" s="224"/>
      <c r="N301" s="224"/>
      <c r="O301" s="224"/>
      <c r="P301" s="185"/>
      <c r="Q301" s="225"/>
      <c r="R301" s="182"/>
      <c r="S301" s="181"/>
      <c r="T301" s="181"/>
      <c r="U301" s="201"/>
      <c r="V301" s="226"/>
      <c r="AB301" s="228"/>
    </row>
    <row r="302" spans="1:28" s="227" customFormat="1" ht="20.2">
      <c r="A302" s="181"/>
      <c r="B302" s="182"/>
      <c r="C302" s="186"/>
      <c r="D302" s="230"/>
      <c r="E302" s="182"/>
      <c r="F302" s="182"/>
      <c r="G302" s="182"/>
      <c r="H302" s="183"/>
      <c r="I302" s="184"/>
      <c r="J302" s="184"/>
      <c r="K302" s="224"/>
      <c r="L302" s="224"/>
      <c r="M302" s="224"/>
      <c r="N302" s="224"/>
      <c r="O302" s="224"/>
      <c r="P302" s="185"/>
      <c r="Q302" s="225"/>
      <c r="R302" s="182"/>
      <c r="S302" s="181"/>
      <c r="T302" s="181"/>
      <c r="U302" s="201"/>
      <c r="V302" s="226"/>
      <c r="AB302" s="228"/>
    </row>
    <row r="303" spans="1:28" s="227" customFormat="1" ht="20.2">
      <c r="A303" s="181"/>
      <c r="B303" s="182"/>
      <c r="C303" s="186"/>
      <c r="D303" s="230"/>
      <c r="E303" s="182"/>
      <c r="F303" s="182"/>
      <c r="G303" s="182"/>
      <c r="H303" s="183"/>
      <c r="I303" s="184"/>
      <c r="J303" s="184"/>
      <c r="K303" s="224"/>
      <c r="L303" s="224"/>
      <c r="M303" s="224"/>
      <c r="N303" s="224"/>
      <c r="O303" s="224"/>
      <c r="P303" s="185"/>
      <c r="Q303" s="225"/>
      <c r="R303" s="182"/>
      <c r="S303" s="181"/>
      <c r="T303" s="181"/>
      <c r="U303" s="201"/>
      <c r="V303" s="226"/>
      <c r="AB303" s="228"/>
    </row>
    <row r="304" spans="1:28" s="227" customFormat="1" ht="20.2">
      <c r="A304" s="181"/>
      <c r="B304" s="182"/>
      <c r="C304" s="186"/>
      <c r="D304" s="230"/>
      <c r="E304" s="182"/>
      <c r="F304" s="182"/>
      <c r="G304" s="182"/>
      <c r="H304" s="183"/>
      <c r="I304" s="184"/>
      <c r="J304" s="184"/>
      <c r="K304" s="224"/>
      <c r="L304" s="224"/>
      <c r="M304" s="224"/>
      <c r="N304" s="224"/>
      <c r="O304" s="224"/>
      <c r="P304" s="185"/>
      <c r="Q304" s="225"/>
      <c r="R304" s="182"/>
      <c r="S304" s="181"/>
      <c r="T304" s="181"/>
      <c r="U304" s="201"/>
      <c r="V304" s="226"/>
      <c r="AB304" s="228"/>
    </row>
    <row r="305" spans="1:28" s="227" customFormat="1" ht="20.2">
      <c r="A305" s="181"/>
      <c r="B305" s="182"/>
      <c r="C305" s="186"/>
      <c r="D305" s="230"/>
      <c r="E305" s="182"/>
      <c r="F305" s="182"/>
      <c r="G305" s="182"/>
      <c r="H305" s="183"/>
      <c r="I305" s="184"/>
      <c r="J305" s="184"/>
      <c r="K305" s="224"/>
      <c r="L305" s="224"/>
      <c r="M305" s="224"/>
      <c r="N305" s="224"/>
      <c r="O305" s="224"/>
      <c r="P305" s="185"/>
      <c r="Q305" s="225"/>
      <c r="R305" s="182"/>
      <c r="S305" s="181"/>
      <c r="T305" s="181"/>
      <c r="U305" s="201"/>
      <c r="V305" s="226"/>
      <c r="AB305" s="228"/>
    </row>
    <row r="306" spans="1:28" s="227" customFormat="1" ht="20.2">
      <c r="A306" s="181"/>
      <c r="B306" s="182"/>
      <c r="C306" s="186"/>
      <c r="D306" s="230"/>
      <c r="E306" s="182"/>
      <c r="F306" s="182"/>
      <c r="G306" s="182"/>
      <c r="H306" s="183"/>
      <c r="I306" s="184"/>
      <c r="J306" s="184"/>
      <c r="K306" s="224"/>
      <c r="L306" s="224"/>
      <c r="M306" s="224"/>
      <c r="N306" s="224"/>
      <c r="O306" s="224"/>
      <c r="P306" s="185"/>
      <c r="Q306" s="225"/>
      <c r="R306" s="182"/>
      <c r="S306" s="181"/>
      <c r="T306" s="181"/>
      <c r="U306" s="201"/>
      <c r="V306" s="226"/>
      <c r="AB306" s="228"/>
    </row>
    <row r="307" spans="1:28" s="227" customFormat="1" ht="20.2">
      <c r="A307" s="181"/>
      <c r="B307" s="182"/>
      <c r="C307" s="186"/>
      <c r="D307" s="230"/>
      <c r="E307" s="182"/>
      <c r="F307" s="182"/>
      <c r="G307" s="182"/>
      <c r="H307" s="183"/>
      <c r="I307" s="184"/>
      <c r="J307" s="184"/>
      <c r="K307" s="224"/>
      <c r="L307" s="224"/>
      <c r="M307" s="224"/>
      <c r="N307" s="224"/>
      <c r="O307" s="224"/>
      <c r="P307" s="185"/>
      <c r="Q307" s="225"/>
      <c r="R307" s="182"/>
      <c r="S307" s="181"/>
      <c r="T307" s="181"/>
      <c r="U307" s="201"/>
      <c r="V307" s="226"/>
      <c r="AB307" s="228"/>
    </row>
    <row r="308" spans="1:28" s="227" customFormat="1" ht="20.2">
      <c r="A308" s="181"/>
      <c r="B308" s="182"/>
      <c r="C308" s="186"/>
      <c r="D308" s="230"/>
      <c r="E308" s="182"/>
      <c r="F308" s="182"/>
      <c r="G308" s="182"/>
      <c r="H308" s="183"/>
      <c r="I308" s="184"/>
      <c r="J308" s="184"/>
      <c r="K308" s="224"/>
      <c r="L308" s="224"/>
      <c r="M308" s="224"/>
      <c r="N308" s="224"/>
      <c r="O308" s="224"/>
      <c r="P308" s="185"/>
      <c r="Q308" s="225"/>
      <c r="R308" s="182"/>
      <c r="S308" s="181"/>
      <c r="T308" s="181"/>
      <c r="U308" s="201"/>
      <c r="V308" s="226"/>
      <c r="AB308" s="228"/>
    </row>
    <row r="309" spans="1:28" s="227" customFormat="1" ht="20.2">
      <c r="A309" s="181"/>
      <c r="B309" s="182"/>
      <c r="C309" s="186"/>
      <c r="D309" s="230"/>
      <c r="E309" s="182"/>
      <c r="F309" s="182"/>
      <c r="G309" s="182"/>
      <c r="H309" s="183"/>
      <c r="I309" s="184"/>
      <c r="J309" s="184"/>
      <c r="K309" s="224"/>
      <c r="L309" s="224"/>
      <c r="M309" s="224"/>
      <c r="N309" s="224"/>
      <c r="O309" s="224"/>
      <c r="P309" s="185"/>
      <c r="Q309" s="225"/>
      <c r="R309" s="182"/>
      <c r="S309" s="181"/>
      <c r="T309" s="181"/>
      <c r="U309" s="201"/>
      <c r="V309" s="226"/>
      <c r="AB309" s="228"/>
    </row>
    <row r="310" spans="1:28" s="227" customFormat="1" ht="20.2">
      <c r="A310" s="181"/>
      <c r="B310" s="182"/>
      <c r="C310" s="186"/>
      <c r="D310" s="230"/>
      <c r="E310" s="182"/>
      <c r="F310" s="182"/>
      <c r="G310" s="182"/>
      <c r="H310" s="183"/>
      <c r="I310" s="184"/>
      <c r="J310" s="184"/>
      <c r="K310" s="224"/>
      <c r="L310" s="224"/>
      <c r="M310" s="224"/>
      <c r="N310" s="224"/>
      <c r="O310" s="224"/>
      <c r="P310" s="185"/>
      <c r="Q310" s="225"/>
      <c r="R310" s="182"/>
      <c r="S310" s="181"/>
      <c r="T310" s="181"/>
      <c r="U310" s="201"/>
      <c r="V310" s="226"/>
      <c r="AB310" s="228"/>
    </row>
    <row r="311" spans="1:28" s="227" customFormat="1" ht="20.2">
      <c r="A311" s="181"/>
      <c r="B311" s="182"/>
      <c r="C311" s="186"/>
      <c r="D311" s="230"/>
      <c r="E311" s="182"/>
      <c r="F311" s="182"/>
      <c r="G311" s="182"/>
      <c r="H311" s="183"/>
      <c r="I311" s="184"/>
      <c r="J311" s="184"/>
      <c r="K311" s="224"/>
      <c r="L311" s="224"/>
      <c r="M311" s="224"/>
      <c r="N311" s="224"/>
      <c r="O311" s="224"/>
      <c r="P311" s="185"/>
      <c r="Q311" s="225"/>
      <c r="R311" s="182"/>
      <c r="S311" s="181"/>
      <c r="T311" s="181"/>
      <c r="U311" s="201"/>
      <c r="V311" s="226"/>
      <c r="AB311" s="228"/>
    </row>
    <row r="312" spans="1:28" s="227" customFormat="1" ht="20.2">
      <c r="A312" s="181"/>
      <c r="B312" s="182"/>
      <c r="C312" s="186"/>
      <c r="D312" s="230"/>
      <c r="E312" s="182"/>
      <c r="F312" s="182"/>
      <c r="G312" s="182"/>
      <c r="H312" s="183"/>
      <c r="I312" s="184"/>
      <c r="J312" s="184"/>
      <c r="K312" s="224"/>
      <c r="L312" s="224"/>
      <c r="M312" s="224"/>
      <c r="N312" s="224"/>
      <c r="O312" s="224"/>
      <c r="P312" s="185"/>
      <c r="Q312" s="225"/>
      <c r="R312" s="182"/>
      <c r="S312" s="181"/>
      <c r="T312" s="181"/>
      <c r="U312" s="201"/>
      <c r="V312" s="226"/>
      <c r="AB312" s="228"/>
    </row>
    <row r="313" spans="1:28" s="227" customFormat="1" ht="20.2">
      <c r="A313" s="181"/>
      <c r="B313" s="182"/>
      <c r="C313" s="186"/>
      <c r="D313" s="230"/>
      <c r="E313" s="182"/>
      <c r="F313" s="182"/>
      <c r="G313" s="182"/>
      <c r="H313" s="183"/>
      <c r="I313" s="184"/>
      <c r="J313" s="184"/>
      <c r="K313" s="224"/>
      <c r="L313" s="224"/>
      <c r="M313" s="224"/>
      <c r="N313" s="224"/>
      <c r="O313" s="224"/>
      <c r="P313" s="185"/>
      <c r="Q313" s="225"/>
      <c r="R313" s="182"/>
      <c r="S313" s="181"/>
      <c r="T313" s="181"/>
      <c r="U313" s="201"/>
      <c r="V313" s="226"/>
      <c r="AB313" s="228"/>
    </row>
    <row r="314" spans="1:28" s="227" customFormat="1" ht="20.2">
      <c r="A314" s="181"/>
      <c r="B314" s="182"/>
      <c r="C314" s="186"/>
      <c r="D314" s="230"/>
      <c r="E314" s="182"/>
      <c r="F314" s="182"/>
      <c r="G314" s="182"/>
      <c r="H314" s="183"/>
      <c r="I314" s="184"/>
      <c r="J314" s="184"/>
      <c r="K314" s="224"/>
      <c r="L314" s="224"/>
      <c r="M314" s="224"/>
      <c r="N314" s="224"/>
      <c r="O314" s="224"/>
      <c r="P314" s="185"/>
      <c r="Q314" s="225"/>
      <c r="R314" s="182"/>
      <c r="S314" s="181"/>
      <c r="T314" s="181"/>
      <c r="U314" s="201"/>
      <c r="V314" s="226"/>
      <c r="AB314" s="228"/>
    </row>
    <row r="315" spans="1:28" s="227" customFormat="1" ht="20.2">
      <c r="A315" s="181"/>
      <c r="B315" s="182"/>
      <c r="C315" s="186"/>
      <c r="D315" s="230"/>
      <c r="E315" s="182"/>
      <c r="F315" s="182"/>
      <c r="G315" s="182"/>
      <c r="H315" s="183"/>
      <c r="I315" s="184"/>
      <c r="J315" s="184"/>
      <c r="K315" s="224"/>
      <c r="L315" s="224"/>
      <c r="M315" s="224"/>
      <c r="N315" s="224"/>
      <c r="O315" s="224"/>
      <c r="P315" s="185"/>
      <c r="Q315" s="225"/>
      <c r="R315" s="182"/>
      <c r="S315" s="181"/>
      <c r="T315" s="181"/>
      <c r="U315" s="201"/>
      <c r="V315" s="226"/>
      <c r="AB315" s="228"/>
    </row>
    <row r="316" spans="1:28" s="227" customFormat="1" ht="20.2">
      <c r="A316" s="181"/>
      <c r="B316" s="182"/>
      <c r="C316" s="186"/>
      <c r="D316" s="230"/>
      <c r="E316" s="182"/>
      <c r="F316" s="182"/>
      <c r="G316" s="182"/>
      <c r="H316" s="183"/>
      <c r="I316" s="184"/>
      <c r="J316" s="184"/>
      <c r="K316" s="224"/>
      <c r="L316" s="224"/>
      <c r="M316" s="224"/>
      <c r="N316" s="224"/>
      <c r="O316" s="224"/>
      <c r="P316" s="185"/>
      <c r="Q316" s="225"/>
      <c r="R316" s="182"/>
      <c r="S316" s="181"/>
      <c r="T316" s="181"/>
      <c r="U316" s="201"/>
      <c r="V316" s="226"/>
      <c r="AB316" s="228"/>
    </row>
    <row r="317" spans="1:28" s="227" customFormat="1" ht="20.2">
      <c r="A317" s="181"/>
      <c r="B317" s="182"/>
      <c r="C317" s="186"/>
      <c r="D317" s="230"/>
      <c r="E317" s="182"/>
      <c r="F317" s="182"/>
      <c r="G317" s="182"/>
      <c r="H317" s="183"/>
      <c r="I317" s="184"/>
      <c r="J317" s="184"/>
      <c r="K317" s="224"/>
      <c r="L317" s="224"/>
      <c r="M317" s="224"/>
      <c r="N317" s="224"/>
      <c r="O317" s="224"/>
      <c r="P317" s="185"/>
      <c r="Q317" s="225"/>
      <c r="R317" s="182"/>
      <c r="S317" s="181"/>
      <c r="T317" s="181"/>
      <c r="U317" s="201"/>
      <c r="V317" s="226"/>
      <c r="AB317" s="228"/>
    </row>
    <row r="318" spans="1:28" s="227" customFormat="1" ht="20.2">
      <c r="A318" s="181"/>
      <c r="B318" s="182"/>
      <c r="C318" s="186"/>
      <c r="D318" s="230"/>
      <c r="E318" s="182"/>
      <c r="F318" s="182"/>
      <c r="G318" s="182"/>
      <c r="H318" s="183"/>
      <c r="I318" s="184"/>
      <c r="J318" s="184"/>
      <c r="K318" s="224"/>
      <c r="L318" s="224"/>
      <c r="M318" s="224"/>
      <c r="N318" s="224"/>
      <c r="O318" s="224"/>
      <c r="P318" s="185"/>
      <c r="Q318" s="225"/>
      <c r="R318" s="182"/>
      <c r="S318" s="181"/>
      <c r="T318" s="181"/>
      <c r="U318" s="201"/>
      <c r="V318" s="226"/>
      <c r="AB318" s="228"/>
    </row>
    <row r="319" spans="1:28" s="227" customFormat="1" ht="20.2">
      <c r="A319" s="181"/>
      <c r="B319" s="182"/>
      <c r="C319" s="186"/>
      <c r="D319" s="230"/>
      <c r="E319" s="182"/>
      <c r="F319" s="182"/>
      <c r="G319" s="182"/>
      <c r="H319" s="183"/>
      <c r="I319" s="184"/>
      <c r="J319" s="184"/>
      <c r="K319" s="224"/>
      <c r="L319" s="224"/>
      <c r="M319" s="224"/>
      <c r="N319" s="224"/>
      <c r="O319" s="224"/>
      <c r="P319" s="185"/>
      <c r="Q319" s="225"/>
      <c r="R319" s="182"/>
      <c r="S319" s="181"/>
      <c r="T319" s="181"/>
      <c r="U319" s="201"/>
      <c r="V319" s="226"/>
      <c r="AB319" s="228"/>
    </row>
    <row r="320" spans="1:28" s="227" customFormat="1" ht="20.2">
      <c r="A320" s="181"/>
      <c r="B320" s="182"/>
      <c r="C320" s="186"/>
      <c r="D320" s="230"/>
      <c r="E320" s="182"/>
      <c r="F320" s="182"/>
      <c r="G320" s="182"/>
      <c r="H320" s="183"/>
      <c r="I320" s="184"/>
      <c r="J320" s="184"/>
      <c r="K320" s="224"/>
      <c r="L320" s="224"/>
      <c r="M320" s="224"/>
      <c r="N320" s="224"/>
      <c r="O320" s="224"/>
      <c r="P320" s="185"/>
      <c r="Q320" s="225"/>
      <c r="R320" s="182"/>
      <c r="S320" s="181"/>
      <c r="T320" s="181"/>
      <c r="U320" s="201"/>
      <c r="V320" s="226"/>
      <c r="AB320" s="228"/>
    </row>
    <row r="321" spans="1:28" s="227" customFormat="1" ht="20.2">
      <c r="A321" s="181"/>
      <c r="B321" s="182"/>
      <c r="C321" s="186"/>
      <c r="D321" s="230"/>
      <c r="E321" s="182"/>
      <c r="F321" s="182"/>
      <c r="G321" s="182"/>
      <c r="H321" s="183"/>
      <c r="I321" s="184"/>
      <c r="J321" s="184"/>
      <c r="K321" s="224"/>
      <c r="L321" s="224"/>
      <c r="M321" s="224"/>
      <c r="N321" s="224"/>
      <c r="O321" s="224"/>
      <c r="P321" s="185"/>
      <c r="Q321" s="225"/>
      <c r="R321" s="182"/>
      <c r="S321" s="181"/>
      <c r="T321" s="181"/>
      <c r="U321" s="201"/>
      <c r="V321" s="226"/>
      <c r="AB321" s="228"/>
    </row>
    <row r="322" spans="1:28" s="227" customFormat="1" ht="20.2">
      <c r="A322" s="181"/>
      <c r="B322" s="182"/>
      <c r="C322" s="186"/>
      <c r="D322" s="230"/>
      <c r="E322" s="182"/>
      <c r="F322" s="182"/>
      <c r="G322" s="182"/>
      <c r="H322" s="183"/>
      <c r="I322" s="184"/>
      <c r="J322" s="184"/>
      <c r="K322" s="224"/>
      <c r="L322" s="224"/>
      <c r="M322" s="224"/>
      <c r="N322" s="224"/>
      <c r="O322" s="224"/>
      <c r="P322" s="185"/>
      <c r="Q322" s="225"/>
      <c r="R322" s="182"/>
      <c r="S322" s="181"/>
      <c r="T322" s="181"/>
      <c r="U322" s="201"/>
      <c r="V322" s="226"/>
      <c r="AB322" s="228"/>
    </row>
    <row r="323" spans="1:28" s="227" customFormat="1" ht="20.2">
      <c r="A323" s="181"/>
      <c r="B323" s="182"/>
      <c r="C323" s="186"/>
      <c r="D323" s="230"/>
      <c r="E323" s="182"/>
      <c r="F323" s="182"/>
      <c r="G323" s="182"/>
      <c r="H323" s="183"/>
      <c r="I323" s="184"/>
      <c r="J323" s="184"/>
      <c r="K323" s="224"/>
      <c r="L323" s="224"/>
      <c r="M323" s="224"/>
      <c r="N323" s="224"/>
      <c r="O323" s="224"/>
      <c r="P323" s="185"/>
      <c r="Q323" s="225"/>
      <c r="R323" s="182"/>
      <c r="S323" s="181"/>
      <c r="T323" s="181"/>
      <c r="U323" s="201"/>
      <c r="V323" s="226"/>
      <c r="AB323" s="228"/>
    </row>
    <row r="324" spans="1:28" s="227" customFormat="1" ht="20.2">
      <c r="A324" s="181"/>
      <c r="B324" s="182"/>
      <c r="C324" s="186"/>
      <c r="D324" s="230"/>
      <c r="E324" s="182"/>
      <c r="F324" s="182"/>
      <c r="G324" s="182"/>
      <c r="H324" s="183"/>
      <c r="I324" s="184"/>
      <c r="J324" s="184"/>
      <c r="K324" s="224"/>
      <c r="L324" s="224"/>
      <c r="M324" s="224"/>
      <c r="N324" s="224"/>
      <c r="O324" s="224"/>
      <c r="P324" s="185"/>
      <c r="Q324" s="225"/>
      <c r="R324" s="182"/>
      <c r="S324" s="181"/>
      <c r="T324" s="181"/>
      <c r="U324" s="201"/>
      <c r="V324" s="226"/>
      <c r="AB324" s="228"/>
    </row>
    <row r="325" spans="1:28" s="227" customFormat="1" ht="20.2">
      <c r="A325" s="181"/>
      <c r="B325" s="182"/>
      <c r="C325" s="186"/>
      <c r="D325" s="230"/>
      <c r="E325" s="182"/>
      <c r="F325" s="182"/>
      <c r="G325" s="182"/>
      <c r="H325" s="183"/>
      <c r="I325" s="184"/>
      <c r="J325" s="184"/>
      <c r="K325" s="224"/>
      <c r="L325" s="224"/>
      <c r="M325" s="224"/>
      <c r="N325" s="224"/>
      <c r="O325" s="224"/>
      <c r="P325" s="185"/>
      <c r="Q325" s="225"/>
      <c r="R325" s="182"/>
      <c r="S325" s="181"/>
      <c r="T325" s="181"/>
      <c r="U325" s="201"/>
      <c r="V325" s="226"/>
      <c r="AB325" s="228"/>
    </row>
    <row r="326" spans="1:28" s="227" customFormat="1" ht="20.2">
      <c r="A326" s="181"/>
      <c r="B326" s="182"/>
      <c r="C326" s="186"/>
      <c r="D326" s="230"/>
      <c r="E326" s="182"/>
      <c r="F326" s="182"/>
      <c r="G326" s="182"/>
      <c r="H326" s="183"/>
      <c r="I326" s="184"/>
      <c r="J326" s="184"/>
      <c r="K326" s="224"/>
      <c r="L326" s="224"/>
      <c r="M326" s="224"/>
      <c r="N326" s="224"/>
      <c r="O326" s="224"/>
      <c r="P326" s="185"/>
      <c r="Q326" s="225"/>
      <c r="R326" s="182"/>
      <c r="S326" s="181"/>
      <c r="T326" s="181"/>
      <c r="U326" s="201"/>
      <c r="V326" s="226"/>
      <c r="AB326" s="228"/>
    </row>
    <row r="327" spans="1:28" s="227" customFormat="1" ht="20.2">
      <c r="A327" s="181"/>
      <c r="B327" s="182"/>
      <c r="C327" s="186"/>
      <c r="D327" s="230"/>
      <c r="E327" s="182"/>
      <c r="F327" s="182"/>
      <c r="G327" s="182"/>
      <c r="H327" s="183"/>
      <c r="I327" s="184"/>
      <c r="J327" s="184"/>
      <c r="K327" s="224"/>
      <c r="L327" s="224"/>
      <c r="M327" s="224"/>
      <c r="N327" s="224"/>
      <c r="O327" s="224"/>
      <c r="P327" s="185"/>
      <c r="Q327" s="225"/>
      <c r="R327" s="182"/>
      <c r="S327" s="181"/>
      <c r="T327" s="181"/>
      <c r="U327" s="201"/>
      <c r="V327" s="226"/>
      <c r="AB327" s="228"/>
    </row>
    <row r="328" spans="1:28" s="227" customFormat="1" ht="20.2">
      <c r="A328" s="181"/>
      <c r="B328" s="182"/>
      <c r="C328" s="186"/>
      <c r="D328" s="230"/>
      <c r="E328" s="182"/>
      <c r="F328" s="182"/>
      <c r="G328" s="182"/>
      <c r="H328" s="183"/>
      <c r="I328" s="184"/>
      <c r="J328" s="184"/>
      <c r="K328" s="224"/>
      <c r="L328" s="224"/>
      <c r="M328" s="224"/>
      <c r="N328" s="224"/>
      <c r="O328" s="224"/>
      <c r="P328" s="185"/>
      <c r="Q328" s="225"/>
      <c r="R328" s="182"/>
      <c r="S328" s="181"/>
      <c r="T328" s="181"/>
      <c r="U328" s="201"/>
      <c r="V328" s="226"/>
      <c r="AB328" s="228"/>
    </row>
    <row r="329" spans="1:28" s="227" customFormat="1" ht="20.2">
      <c r="A329" s="181"/>
      <c r="B329" s="182"/>
      <c r="C329" s="186"/>
      <c r="D329" s="230"/>
      <c r="E329" s="182"/>
      <c r="F329" s="182"/>
      <c r="G329" s="182"/>
      <c r="H329" s="183"/>
      <c r="I329" s="184"/>
      <c r="J329" s="184"/>
      <c r="K329" s="224"/>
      <c r="L329" s="224"/>
      <c r="M329" s="224"/>
      <c r="N329" s="224"/>
      <c r="O329" s="224"/>
      <c r="P329" s="185"/>
      <c r="Q329" s="225"/>
      <c r="R329" s="182"/>
      <c r="S329" s="181"/>
      <c r="T329" s="181"/>
      <c r="U329" s="201"/>
      <c r="V329" s="226"/>
      <c r="AB329" s="228"/>
    </row>
    <row r="330" spans="1:28" s="227" customFormat="1" ht="20.2">
      <c r="A330" s="181"/>
      <c r="B330" s="182"/>
      <c r="C330" s="186"/>
      <c r="D330" s="230"/>
      <c r="E330" s="182"/>
      <c r="F330" s="182"/>
      <c r="G330" s="182"/>
      <c r="H330" s="183"/>
      <c r="I330" s="184"/>
      <c r="J330" s="184"/>
      <c r="K330" s="224"/>
      <c r="L330" s="224"/>
      <c r="M330" s="224"/>
      <c r="N330" s="224"/>
      <c r="O330" s="224"/>
      <c r="P330" s="185"/>
      <c r="Q330" s="225"/>
      <c r="R330" s="182"/>
      <c r="S330" s="181"/>
      <c r="T330" s="181"/>
      <c r="U330" s="201"/>
      <c r="V330" s="226"/>
      <c r="AB330" s="228"/>
    </row>
    <row r="331" spans="1:28" s="227" customFormat="1" ht="20.2">
      <c r="A331" s="181"/>
      <c r="B331" s="182"/>
      <c r="C331" s="186"/>
      <c r="D331" s="230"/>
      <c r="E331" s="182"/>
      <c r="F331" s="182"/>
      <c r="G331" s="182"/>
      <c r="H331" s="183"/>
      <c r="I331" s="184"/>
      <c r="J331" s="184"/>
      <c r="K331" s="224"/>
      <c r="L331" s="224"/>
      <c r="M331" s="224"/>
      <c r="N331" s="224"/>
      <c r="O331" s="224"/>
      <c r="P331" s="185"/>
      <c r="Q331" s="225"/>
      <c r="R331" s="182"/>
      <c r="S331" s="181"/>
      <c r="T331" s="181"/>
      <c r="U331" s="201"/>
      <c r="V331" s="226"/>
      <c r="AB331" s="228"/>
    </row>
    <row r="332" spans="1:28" s="227" customFormat="1" ht="20.2">
      <c r="A332" s="181"/>
      <c r="B332" s="182"/>
      <c r="C332" s="186"/>
      <c r="D332" s="230"/>
      <c r="E332" s="182"/>
      <c r="F332" s="182"/>
      <c r="G332" s="182"/>
      <c r="H332" s="183"/>
      <c r="I332" s="184"/>
      <c r="J332" s="184"/>
      <c r="K332" s="224"/>
      <c r="L332" s="224"/>
      <c r="M332" s="224"/>
      <c r="N332" s="224"/>
      <c r="O332" s="224"/>
      <c r="P332" s="185"/>
      <c r="Q332" s="225"/>
      <c r="R332" s="182"/>
      <c r="S332" s="181"/>
      <c r="T332" s="181"/>
      <c r="U332" s="201"/>
      <c r="V332" s="226"/>
      <c r="AB332" s="228"/>
    </row>
    <row r="333" spans="1:28" s="227" customFormat="1" ht="20.2">
      <c r="A333" s="181"/>
      <c r="B333" s="182"/>
      <c r="C333" s="186"/>
      <c r="D333" s="230"/>
      <c r="E333" s="182"/>
      <c r="F333" s="182"/>
      <c r="G333" s="182"/>
      <c r="H333" s="183"/>
      <c r="I333" s="184"/>
      <c r="J333" s="184"/>
      <c r="K333" s="224"/>
      <c r="L333" s="224"/>
      <c r="M333" s="224"/>
      <c r="N333" s="224"/>
      <c r="O333" s="224"/>
      <c r="P333" s="185"/>
      <c r="Q333" s="225"/>
      <c r="R333" s="182"/>
      <c r="S333" s="181"/>
      <c r="T333" s="181"/>
      <c r="U333" s="201"/>
      <c r="V333" s="226"/>
      <c r="AB333" s="228"/>
    </row>
    <row r="334" spans="1:28" s="227" customFormat="1" ht="20.2">
      <c r="A334" s="181"/>
      <c r="B334" s="182"/>
      <c r="C334" s="186"/>
      <c r="D334" s="230"/>
      <c r="E334" s="182"/>
      <c r="F334" s="182"/>
      <c r="G334" s="182"/>
      <c r="H334" s="183"/>
      <c r="I334" s="184"/>
      <c r="J334" s="184"/>
      <c r="K334" s="224"/>
      <c r="L334" s="224"/>
      <c r="M334" s="224"/>
      <c r="N334" s="224"/>
      <c r="O334" s="224"/>
      <c r="P334" s="185"/>
      <c r="Q334" s="225"/>
      <c r="R334" s="182"/>
      <c r="S334" s="181"/>
      <c r="T334" s="181"/>
      <c r="U334" s="201"/>
      <c r="V334" s="226"/>
      <c r="AB334" s="228"/>
    </row>
    <row r="335" spans="1:28" s="227" customFormat="1" ht="20.2">
      <c r="A335" s="181"/>
      <c r="B335" s="182"/>
      <c r="C335" s="186"/>
      <c r="D335" s="230"/>
      <c r="E335" s="182"/>
      <c r="F335" s="182"/>
      <c r="G335" s="182"/>
      <c r="H335" s="183"/>
      <c r="I335" s="184"/>
      <c r="J335" s="184"/>
      <c r="K335" s="224"/>
      <c r="L335" s="224"/>
      <c r="M335" s="224"/>
      <c r="N335" s="224"/>
      <c r="O335" s="224"/>
      <c r="P335" s="185"/>
      <c r="Q335" s="225"/>
      <c r="R335" s="182"/>
      <c r="S335" s="181"/>
      <c r="T335" s="181"/>
      <c r="U335" s="201"/>
      <c r="V335" s="226"/>
      <c r="AB335" s="228"/>
    </row>
    <row r="336" spans="1:28" s="227" customFormat="1" ht="20.2">
      <c r="A336" s="181"/>
      <c r="B336" s="182"/>
      <c r="C336" s="186"/>
      <c r="D336" s="230"/>
      <c r="E336" s="182"/>
      <c r="F336" s="182"/>
      <c r="G336" s="182"/>
      <c r="H336" s="183"/>
      <c r="I336" s="184"/>
      <c r="J336" s="184"/>
      <c r="K336" s="224"/>
      <c r="L336" s="224"/>
      <c r="M336" s="224"/>
      <c r="N336" s="224"/>
      <c r="O336" s="224"/>
      <c r="P336" s="185"/>
      <c r="Q336" s="225"/>
      <c r="R336" s="182"/>
      <c r="S336" s="181"/>
      <c r="T336" s="181"/>
      <c r="U336" s="201"/>
      <c r="V336" s="226"/>
      <c r="AB336" s="228"/>
    </row>
    <row r="337" spans="1:28" s="227" customFormat="1" ht="20.2">
      <c r="A337" s="181"/>
      <c r="B337" s="182"/>
      <c r="C337" s="186"/>
      <c r="D337" s="230"/>
      <c r="E337" s="182"/>
      <c r="F337" s="182"/>
      <c r="G337" s="182"/>
      <c r="H337" s="183"/>
      <c r="I337" s="184"/>
      <c r="J337" s="184"/>
      <c r="K337" s="224"/>
      <c r="L337" s="224"/>
      <c r="M337" s="224"/>
      <c r="N337" s="224"/>
      <c r="O337" s="224"/>
      <c r="P337" s="185"/>
      <c r="Q337" s="225"/>
      <c r="R337" s="182"/>
      <c r="S337" s="181"/>
      <c r="T337" s="181"/>
      <c r="U337" s="201"/>
      <c r="V337" s="226"/>
      <c r="AB337" s="228"/>
    </row>
    <row r="338" spans="1:28" s="227" customFormat="1" ht="20.2">
      <c r="A338" s="181"/>
      <c r="B338" s="182"/>
      <c r="C338" s="186"/>
      <c r="D338" s="230"/>
      <c r="E338" s="182"/>
      <c r="F338" s="182"/>
      <c r="G338" s="182"/>
      <c r="H338" s="183"/>
      <c r="I338" s="184"/>
      <c r="J338" s="184"/>
      <c r="K338" s="224"/>
      <c r="L338" s="224"/>
      <c r="M338" s="224"/>
      <c r="N338" s="224"/>
      <c r="O338" s="224"/>
      <c r="P338" s="185"/>
      <c r="Q338" s="225"/>
      <c r="R338" s="182"/>
      <c r="S338" s="181"/>
      <c r="T338" s="181"/>
      <c r="U338" s="201"/>
      <c r="V338" s="226"/>
      <c r="AB338" s="228"/>
    </row>
    <row r="339" spans="1:28" s="227" customFormat="1" ht="20.2">
      <c r="A339" s="181"/>
      <c r="B339" s="182"/>
      <c r="C339" s="186"/>
      <c r="D339" s="230"/>
      <c r="E339" s="182"/>
      <c r="F339" s="182"/>
      <c r="G339" s="182"/>
      <c r="H339" s="183"/>
      <c r="I339" s="184"/>
      <c r="J339" s="184"/>
      <c r="K339" s="224"/>
      <c r="L339" s="224"/>
      <c r="M339" s="224"/>
      <c r="N339" s="224"/>
      <c r="O339" s="224"/>
      <c r="P339" s="185"/>
      <c r="Q339" s="225"/>
      <c r="R339" s="182"/>
      <c r="S339" s="181"/>
      <c r="T339" s="181"/>
      <c r="U339" s="201"/>
      <c r="V339" s="226"/>
      <c r="AB339" s="228"/>
    </row>
    <row r="340" spans="1:28" s="227" customFormat="1" ht="20.2">
      <c r="A340" s="181"/>
      <c r="B340" s="182"/>
      <c r="C340" s="186"/>
      <c r="D340" s="230"/>
      <c r="E340" s="182"/>
      <c r="F340" s="182"/>
      <c r="G340" s="182"/>
      <c r="H340" s="183"/>
      <c r="I340" s="184"/>
      <c r="J340" s="184"/>
      <c r="K340" s="224"/>
      <c r="L340" s="224"/>
      <c r="M340" s="224"/>
      <c r="N340" s="224"/>
      <c r="O340" s="224"/>
      <c r="P340" s="185"/>
      <c r="Q340" s="225"/>
      <c r="R340" s="182"/>
      <c r="S340" s="181"/>
      <c r="T340" s="181"/>
      <c r="U340" s="201"/>
      <c r="V340" s="226"/>
      <c r="AB340" s="228"/>
    </row>
    <row r="341" spans="1:28" s="227" customFormat="1" ht="20.2">
      <c r="A341" s="181"/>
      <c r="B341" s="182"/>
      <c r="C341" s="186"/>
      <c r="D341" s="230"/>
      <c r="E341" s="182"/>
      <c r="F341" s="182"/>
      <c r="G341" s="182"/>
      <c r="H341" s="183"/>
      <c r="I341" s="184"/>
      <c r="J341" s="184"/>
      <c r="K341" s="224"/>
      <c r="L341" s="224"/>
      <c r="M341" s="224"/>
      <c r="N341" s="224"/>
      <c r="O341" s="224"/>
      <c r="P341" s="185"/>
      <c r="Q341" s="225"/>
      <c r="R341" s="182"/>
      <c r="S341" s="181"/>
      <c r="T341" s="181"/>
      <c r="U341" s="201"/>
      <c r="V341" s="226"/>
      <c r="AB341" s="228"/>
    </row>
    <row r="342" spans="1:28" s="227" customFormat="1" ht="20.2">
      <c r="A342" s="181"/>
      <c r="B342" s="182"/>
      <c r="C342" s="186"/>
      <c r="D342" s="230"/>
      <c r="E342" s="182"/>
      <c r="F342" s="182"/>
      <c r="G342" s="182"/>
      <c r="H342" s="183"/>
      <c r="I342" s="184"/>
      <c r="J342" s="184"/>
      <c r="K342" s="224"/>
      <c r="L342" s="224"/>
      <c r="M342" s="224"/>
      <c r="N342" s="224"/>
      <c r="O342" s="224"/>
      <c r="P342" s="185"/>
      <c r="Q342" s="225"/>
      <c r="R342" s="182"/>
      <c r="S342" s="181"/>
      <c r="T342" s="181"/>
      <c r="U342" s="201"/>
      <c r="V342" s="226"/>
      <c r="AB342" s="228"/>
    </row>
    <row r="343" spans="1:28" s="227" customFormat="1" ht="20.2">
      <c r="A343" s="181"/>
      <c r="B343" s="182"/>
      <c r="C343" s="186"/>
      <c r="D343" s="230"/>
      <c r="E343" s="182"/>
      <c r="F343" s="182"/>
      <c r="G343" s="182"/>
      <c r="H343" s="183"/>
      <c r="I343" s="184"/>
      <c r="J343" s="184"/>
      <c r="K343" s="224"/>
      <c r="L343" s="224"/>
      <c r="M343" s="224"/>
      <c r="N343" s="224"/>
      <c r="O343" s="224"/>
      <c r="P343" s="185"/>
      <c r="Q343" s="225"/>
      <c r="R343" s="182"/>
      <c r="S343" s="181"/>
      <c r="T343" s="181"/>
      <c r="U343" s="201"/>
      <c r="V343" s="226"/>
      <c r="AB343" s="228"/>
    </row>
    <row r="344" spans="1:28" s="227" customFormat="1" ht="20.2">
      <c r="A344" s="181"/>
      <c r="B344" s="182"/>
      <c r="C344" s="186"/>
      <c r="D344" s="230"/>
      <c r="E344" s="182"/>
      <c r="F344" s="182"/>
      <c r="G344" s="182"/>
      <c r="H344" s="183"/>
      <c r="I344" s="184"/>
      <c r="J344" s="184"/>
      <c r="K344" s="224"/>
      <c r="L344" s="224"/>
      <c r="M344" s="224"/>
      <c r="N344" s="224"/>
      <c r="O344" s="224"/>
      <c r="P344" s="185"/>
      <c r="Q344" s="225"/>
      <c r="R344" s="182"/>
      <c r="S344" s="181"/>
      <c r="T344" s="181"/>
      <c r="U344" s="201"/>
      <c r="V344" s="226"/>
      <c r="AB344" s="228"/>
    </row>
    <row r="345" spans="1:28" s="227" customFormat="1" ht="20.2">
      <c r="A345" s="181"/>
      <c r="B345" s="182"/>
      <c r="C345" s="186"/>
      <c r="D345" s="230"/>
      <c r="E345" s="182"/>
      <c r="F345" s="182"/>
      <c r="G345" s="182"/>
      <c r="H345" s="183"/>
      <c r="I345" s="184"/>
      <c r="J345" s="184"/>
      <c r="K345" s="224"/>
      <c r="L345" s="224"/>
      <c r="M345" s="224"/>
      <c r="N345" s="224"/>
      <c r="O345" s="224"/>
      <c r="P345" s="185"/>
      <c r="Q345" s="225"/>
      <c r="R345" s="182"/>
      <c r="S345" s="181"/>
      <c r="T345" s="181"/>
      <c r="U345" s="201"/>
      <c r="V345" s="226"/>
      <c r="AB345" s="228"/>
    </row>
    <row r="346" spans="1:28" s="227" customFormat="1" ht="20.2">
      <c r="A346" s="181"/>
      <c r="B346" s="182"/>
      <c r="C346" s="186"/>
      <c r="D346" s="230"/>
      <c r="E346" s="182"/>
      <c r="F346" s="182"/>
      <c r="G346" s="182"/>
      <c r="H346" s="183"/>
      <c r="I346" s="184"/>
      <c r="J346" s="184"/>
      <c r="K346" s="224"/>
      <c r="L346" s="224"/>
      <c r="M346" s="224"/>
      <c r="N346" s="224"/>
      <c r="O346" s="224"/>
      <c r="P346" s="185"/>
      <c r="Q346" s="225"/>
      <c r="R346" s="182"/>
      <c r="S346" s="181"/>
      <c r="T346" s="181"/>
      <c r="U346" s="201"/>
      <c r="V346" s="226"/>
      <c r="AB346" s="228"/>
    </row>
    <row r="347" spans="1:28" s="227" customFormat="1" ht="20.2">
      <c r="A347" s="181"/>
      <c r="B347" s="182"/>
      <c r="C347" s="186"/>
      <c r="D347" s="230"/>
      <c r="E347" s="182"/>
      <c r="F347" s="182"/>
      <c r="G347" s="182"/>
      <c r="H347" s="183"/>
      <c r="I347" s="184"/>
      <c r="J347" s="184"/>
      <c r="K347" s="224"/>
      <c r="L347" s="224"/>
      <c r="M347" s="224"/>
      <c r="N347" s="224"/>
      <c r="O347" s="224"/>
      <c r="P347" s="185"/>
      <c r="Q347" s="225"/>
      <c r="R347" s="182"/>
      <c r="S347" s="181"/>
      <c r="T347" s="181"/>
      <c r="U347" s="201"/>
      <c r="V347" s="226"/>
      <c r="AB347" s="228"/>
    </row>
    <row r="348" spans="1:28" s="227" customFormat="1" ht="20.2">
      <c r="A348" s="181"/>
      <c r="B348" s="182"/>
      <c r="C348" s="186"/>
      <c r="D348" s="230"/>
      <c r="E348" s="182"/>
      <c r="F348" s="182"/>
      <c r="G348" s="182"/>
      <c r="H348" s="183"/>
      <c r="I348" s="184"/>
      <c r="J348" s="184"/>
      <c r="K348" s="224"/>
      <c r="L348" s="224"/>
      <c r="M348" s="224"/>
      <c r="N348" s="224"/>
      <c r="O348" s="224"/>
      <c r="P348" s="185"/>
      <c r="Q348" s="225"/>
      <c r="R348" s="182"/>
      <c r="S348" s="181"/>
      <c r="T348" s="181"/>
      <c r="U348" s="201"/>
      <c r="V348" s="226"/>
      <c r="AB348" s="228"/>
    </row>
    <row r="349" spans="1:28" s="227" customFormat="1" ht="20.2">
      <c r="A349" s="181"/>
      <c r="B349" s="182"/>
      <c r="C349" s="186"/>
      <c r="D349" s="230"/>
      <c r="E349" s="182"/>
      <c r="F349" s="182"/>
      <c r="G349" s="182"/>
      <c r="H349" s="183"/>
      <c r="I349" s="184"/>
      <c r="J349" s="184"/>
      <c r="K349" s="224"/>
      <c r="L349" s="224"/>
      <c r="M349" s="224"/>
      <c r="N349" s="224"/>
      <c r="O349" s="224"/>
      <c r="P349" s="185"/>
      <c r="Q349" s="225"/>
      <c r="R349" s="182"/>
      <c r="S349" s="181"/>
      <c r="T349" s="181"/>
      <c r="U349" s="201"/>
      <c r="V349" s="226"/>
      <c r="AB349" s="228"/>
    </row>
    <row r="350" spans="1:28" s="227" customFormat="1" ht="20.2">
      <c r="A350" s="181"/>
      <c r="B350" s="182"/>
      <c r="C350" s="186"/>
      <c r="D350" s="230"/>
      <c r="E350" s="182"/>
      <c r="F350" s="182"/>
      <c r="G350" s="182"/>
      <c r="H350" s="183"/>
      <c r="I350" s="184"/>
      <c r="J350" s="184"/>
      <c r="K350" s="224"/>
      <c r="L350" s="224"/>
      <c r="M350" s="224"/>
      <c r="N350" s="224"/>
      <c r="O350" s="224"/>
      <c r="P350" s="185"/>
      <c r="Q350" s="225"/>
      <c r="R350" s="182"/>
      <c r="S350" s="181"/>
      <c r="T350" s="181"/>
      <c r="U350" s="201"/>
      <c r="V350" s="226"/>
      <c r="AB350" s="228"/>
    </row>
    <row r="351" spans="1:28" s="227" customFormat="1" ht="20.2">
      <c r="A351" s="181"/>
      <c r="B351" s="182"/>
      <c r="C351" s="186"/>
      <c r="D351" s="230"/>
      <c r="E351" s="182"/>
      <c r="F351" s="182"/>
      <c r="G351" s="182"/>
      <c r="H351" s="183"/>
      <c r="I351" s="184"/>
      <c r="J351" s="184"/>
      <c r="K351" s="224"/>
      <c r="L351" s="224"/>
      <c r="M351" s="224"/>
      <c r="N351" s="224"/>
      <c r="O351" s="224"/>
      <c r="P351" s="185"/>
      <c r="Q351" s="225"/>
      <c r="R351" s="182"/>
      <c r="S351" s="181"/>
      <c r="T351" s="181"/>
      <c r="U351" s="201"/>
      <c r="V351" s="226"/>
      <c r="AB351" s="228"/>
    </row>
    <row r="352" spans="1:28" s="227" customFormat="1" ht="20.2">
      <c r="A352" s="181"/>
      <c r="B352" s="182"/>
      <c r="C352" s="186"/>
      <c r="D352" s="230"/>
      <c r="E352" s="182"/>
      <c r="F352" s="182"/>
      <c r="G352" s="182"/>
      <c r="H352" s="183"/>
      <c r="I352" s="184"/>
      <c r="J352" s="184"/>
      <c r="K352" s="224"/>
      <c r="L352" s="224"/>
      <c r="M352" s="224"/>
      <c r="N352" s="224"/>
      <c r="O352" s="224"/>
      <c r="P352" s="185"/>
      <c r="Q352" s="225"/>
      <c r="R352" s="182"/>
      <c r="S352" s="181"/>
      <c r="T352" s="181"/>
      <c r="U352" s="201"/>
      <c r="V352" s="226"/>
      <c r="AB352" s="228"/>
    </row>
    <row r="353" spans="1:28" s="227" customFormat="1" ht="20.2">
      <c r="A353" s="181"/>
      <c r="B353" s="182"/>
      <c r="C353" s="186"/>
      <c r="D353" s="230"/>
      <c r="E353" s="182"/>
      <c r="F353" s="182"/>
      <c r="G353" s="182"/>
      <c r="H353" s="183"/>
      <c r="I353" s="184"/>
      <c r="J353" s="184"/>
      <c r="K353" s="224"/>
      <c r="L353" s="224"/>
      <c r="M353" s="224"/>
      <c r="N353" s="224"/>
      <c r="O353" s="224"/>
      <c r="P353" s="185"/>
      <c r="Q353" s="225"/>
      <c r="R353" s="182"/>
      <c r="S353" s="181"/>
      <c r="T353" s="181"/>
      <c r="U353" s="201"/>
      <c r="V353" s="226"/>
      <c r="AB353" s="228"/>
    </row>
    <row r="354" spans="1:28" s="227" customFormat="1" ht="20.2">
      <c r="A354" s="181"/>
      <c r="B354" s="182"/>
      <c r="C354" s="186"/>
      <c r="D354" s="230"/>
      <c r="E354" s="182"/>
      <c r="F354" s="182"/>
      <c r="G354" s="182"/>
      <c r="H354" s="183"/>
      <c r="I354" s="184"/>
      <c r="J354" s="184"/>
      <c r="K354" s="224"/>
      <c r="L354" s="224"/>
      <c r="M354" s="224"/>
      <c r="N354" s="224"/>
      <c r="O354" s="224"/>
      <c r="P354" s="185"/>
      <c r="Q354" s="225"/>
      <c r="R354" s="182"/>
      <c r="S354" s="181"/>
      <c r="T354" s="181"/>
      <c r="U354" s="201"/>
      <c r="V354" s="226"/>
      <c r="AB354" s="228"/>
    </row>
    <row r="355" spans="1:28" s="227" customFormat="1" ht="20.2">
      <c r="A355" s="181"/>
      <c r="B355" s="182"/>
      <c r="C355" s="186"/>
      <c r="D355" s="230"/>
      <c r="E355" s="182"/>
      <c r="F355" s="182"/>
      <c r="G355" s="182"/>
      <c r="H355" s="183"/>
      <c r="I355" s="184"/>
      <c r="J355" s="184"/>
      <c r="K355" s="224"/>
      <c r="L355" s="224"/>
      <c r="M355" s="224"/>
      <c r="N355" s="224"/>
      <c r="O355" s="224"/>
      <c r="P355" s="185"/>
      <c r="Q355" s="225"/>
      <c r="R355" s="182"/>
      <c r="S355" s="181"/>
      <c r="T355" s="181"/>
      <c r="U355" s="201"/>
      <c r="V355" s="226"/>
      <c r="AB355" s="228"/>
    </row>
    <row r="356" spans="1:28" s="227" customFormat="1" ht="20.2">
      <c r="A356" s="181"/>
      <c r="B356" s="182"/>
      <c r="C356" s="186"/>
      <c r="D356" s="230"/>
      <c r="E356" s="182"/>
      <c r="F356" s="182"/>
      <c r="G356" s="182"/>
      <c r="H356" s="183"/>
      <c r="I356" s="184"/>
      <c r="J356" s="184"/>
      <c r="K356" s="224"/>
      <c r="L356" s="224"/>
      <c r="M356" s="224"/>
      <c r="N356" s="224"/>
      <c r="O356" s="224"/>
      <c r="P356" s="185"/>
      <c r="Q356" s="225"/>
      <c r="R356" s="182"/>
      <c r="S356" s="181"/>
      <c r="T356" s="181"/>
      <c r="U356" s="201"/>
      <c r="V356" s="226"/>
      <c r="AB356" s="228"/>
    </row>
    <row r="357" spans="1:28" s="227" customFormat="1" ht="20.2">
      <c r="A357" s="181"/>
      <c r="B357" s="182"/>
      <c r="C357" s="186"/>
      <c r="D357" s="230"/>
      <c r="E357" s="182"/>
      <c r="F357" s="182"/>
      <c r="G357" s="182"/>
      <c r="H357" s="183"/>
      <c r="I357" s="184"/>
      <c r="J357" s="184"/>
      <c r="K357" s="224"/>
      <c r="L357" s="224"/>
      <c r="M357" s="224"/>
      <c r="N357" s="224"/>
      <c r="O357" s="224"/>
      <c r="P357" s="185"/>
      <c r="Q357" s="225"/>
      <c r="R357" s="182"/>
      <c r="S357" s="181"/>
      <c r="T357" s="181"/>
      <c r="U357" s="201"/>
      <c r="V357" s="226"/>
      <c r="AB357" s="228"/>
    </row>
    <row r="358" spans="1:28" s="227" customFormat="1" ht="20.2">
      <c r="A358" s="181"/>
      <c r="B358" s="182"/>
      <c r="C358" s="186"/>
      <c r="D358" s="230"/>
      <c r="E358" s="182"/>
      <c r="F358" s="182"/>
      <c r="G358" s="182"/>
      <c r="H358" s="183"/>
      <c r="I358" s="184"/>
      <c r="J358" s="184"/>
      <c r="K358" s="224"/>
      <c r="L358" s="224"/>
      <c r="M358" s="224"/>
      <c r="N358" s="224"/>
      <c r="O358" s="224"/>
      <c r="P358" s="185"/>
      <c r="Q358" s="225"/>
      <c r="R358" s="182"/>
      <c r="S358" s="181"/>
      <c r="T358" s="181"/>
      <c r="U358" s="201"/>
      <c r="V358" s="226"/>
      <c r="AB358" s="228"/>
    </row>
    <row r="359" spans="1:28" s="227" customFormat="1" ht="20.2">
      <c r="A359" s="181"/>
      <c r="B359" s="182"/>
      <c r="C359" s="186"/>
      <c r="D359" s="230"/>
      <c r="E359" s="182"/>
      <c r="F359" s="182"/>
      <c r="G359" s="182"/>
      <c r="H359" s="183"/>
      <c r="I359" s="184"/>
      <c r="J359" s="184"/>
      <c r="K359" s="224"/>
      <c r="L359" s="224"/>
      <c r="M359" s="224"/>
      <c r="N359" s="224"/>
      <c r="O359" s="224"/>
      <c r="P359" s="185"/>
      <c r="Q359" s="225"/>
      <c r="R359" s="182"/>
      <c r="S359" s="181"/>
      <c r="T359" s="181"/>
      <c r="U359" s="201"/>
      <c r="V359" s="226"/>
      <c r="AB359" s="228"/>
    </row>
    <row r="360" spans="1:28" s="227" customFormat="1" ht="20.2">
      <c r="A360" s="181"/>
      <c r="B360" s="182"/>
      <c r="C360" s="186"/>
      <c r="D360" s="230"/>
      <c r="E360" s="182"/>
      <c r="F360" s="182"/>
      <c r="G360" s="182"/>
      <c r="H360" s="183"/>
      <c r="I360" s="184"/>
      <c r="J360" s="184"/>
      <c r="K360" s="224"/>
      <c r="L360" s="224"/>
      <c r="M360" s="224"/>
      <c r="N360" s="224"/>
      <c r="O360" s="224"/>
      <c r="P360" s="185"/>
      <c r="Q360" s="225"/>
      <c r="R360" s="182"/>
      <c r="S360" s="181"/>
      <c r="T360" s="181"/>
      <c r="U360" s="201"/>
      <c r="V360" s="226"/>
      <c r="AB360" s="228"/>
    </row>
    <row r="361" spans="1:28" s="227" customFormat="1" ht="20.2">
      <c r="A361" s="181"/>
      <c r="B361" s="182"/>
      <c r="C361" s="186"/>
      <c r="D361" s="230"/>
      <c r="E361" s="182"/>
      <c r="F361" s="182"/>
      <c r="G361" s="182"/>
      <c r="H361" s="183"/>
      <c r="I361" s="184"/>
      <c r="J361" s="184"/>
      <c r="K361" s="224"/>
      <c r="L361" s="224"/>
      <c r="M361" s="224"/>
      <c r="N361" s="224"/>
      <c r="O361" s="224"/>
      <c r="P361" s="185"/>
      <c r="Q361" s="225"/>
      <c r="R361" s="182"/>
      <c r="S361" s="181"/>
      <c r="T361" s="181"/>
      <c r="U361" s="201"/>
      <c r="V361" s="226"/>
      <c r="AB361" s="228"/>
    </row>
    <row r="362" spans="1:28" s="227" customFormat="1" ht="20.2">
      <c r="A362" s="181"/>
      <c r="B362" s="182"/>
      <c r="C362" s="186"/>
      <c r="D362" s="230"/>
      <c r="E362" s="182"/>
      <c r="F362" s="182"/>
      <c r="G362" s="182"/>
      <c r="H362" s="183"/>
      <c r="I362" s="184"/>
      <c r="J362" s="184"/>
      <c r="K362" s="224"/>
      <c r="L362" s="224"/>
      <c r="M362" s="224"/>
      <c r="N362" s="224"/>
      <c r="O362" s="224"/>
      <c r="P362" s="185"/>
      <c r="Q362" s="225"/>
      <c r="R362" s="182"/>
      <c r="S362" s="181"/>
      <c r="T362" s="181"/>
      <c r="U362" s="201"/>
      <c r="V362" s="226"/>
      <c r="AB362" s="228"/>
    </row>
    <row r="363" spans="1:28" s="227" customFormat="1" ht="20.2">
      <c r="A363" s="181"/>
      <c r="B363" s="182"/>
      <c r="C363" s="186"/>
      <c r="D363" s="230"/>
      <c r="E363" s="182"/>
      <c r="F363" s="182"/>
      <c r="G363" s="182"/>
      <c r="H363" s="183"/>
      <c r="I363" s="184"/>
      <c r="J363" s="184"/>
      <c r="K363" s="224"/>
      <c r="L363" s="224"/>
      <c r="M363" s="224"/>
      <c r="N363" s="224"/>
      <c r="O363" s="224"/>
      <c r="P363" s="185"/>
      <c r="Q363" s="225"/>
      <c r="R363" s="182"/>
      <c r="S363" s="181"/>
      <c r="T363" s="181"/>
      <c r="U363" s="201"/>
      <c r="V363" s="226"/>
      <c r="AB363" s="228"/>
    </row>
    <row r="364" spans="1:28" s="227" customFormat="1" ht="20.2">
      <c r="A364" s="181"/>
      <c r="B364" s="182"/>
      <c r="C364" s="186"/>
      <c r="D364" s="230"/>
      <c r="E364" s="182"/>
      <c r="F364" s="182"/>
      <c r="G364" s="182"/>
      <c r="H364" s="183"/>
      <c r="I364" s="184"/>
      <c r="J364" s="184"/>
      <c r="K364" s="224"/>
      <c r="L364" s="224"/>
      <c r="M364" s="224"/>
      <c r="N364" s="224"/>
      <c r="O364" s="224"/>
      <c r="P364" s="185"/>
      <c r="Q364" s="225"/>
      <c r="R364" s="182"/>
      <c r="S364" s="181"/>
      <c r="T364" s="181"/>
      <c r="U364" s="201"/>
      <c r="V364" s="226"/>
      <c r="AB364" s="228"/>
    </row>
    <row r="365" spans="1:28" s="227" customFormat="1" ht="20.2">
      <c r="A365" s="181"/>
      <c r="B365" s="182"/>
      <c r="C365" s="186"/>
      <c r="D365" s="230"/>
      <c r="E365" s="182"/>
      <c r="F365" s="182"/>
      <c r="G365" s="182"/>
      <c r="H365" s="183"/>
      <c r="I365" s="184"/>
      <c r="J365" s="184"/>
      <c r="K365" s="224"/>
      <c r="L365" s="224"/>
      <c r="M365" s="224"/>
      <c r="N365" s="224"/>
      <c r="O365" s="224"/>
      <c r="P365" s="185"/>
      <c r="Q365" s="225"/>
      <c r="R365" s="182"/>
      <c r="S365" s="181"/>
      <c r="T365" s="181"/>
      <c r="U365" s="201"/>
      <c r="V365" s="226"/>
      <c r="AB365" s="228"/>
    </row>
    <row r="366" spans="1:28" s="227" customFormat="1" ht="20.2">
      <c r="A366" s="181"/>
      <c r="B366" s="182"/>
      <c r="C366" s="186"/>
      <c r="D366" s="230"/>
      <c r="E366" s="182"/>
      <c r="F366" s="182"/>
      <c r="G366" s="182"/>
      <c r="H366" s="183"/>
      <c r="I366" s="184"/>
      <c r="J366" s="184"/>
      <c r="K366" s="224"/>
      <c r="L366" s="224"/>
      <c r="M366" s="224"/>
      <c r="N366" s="224"/>
      <c r="O366" s="224"/>
      <c r="P366" s="185"/>
      <c r="Q366" s="225"/>
      <c r="R366" s="182"/>
      <c r="S366" s="181"/>
      <c r="T366" s="181"/>
      <c r="U366" s="201"/>
      <c r="V366" s="226"/>
      <c r="AB366" s="228"/>
    </row>
    <row r="367" spans="1:28" s="227" customFormat="1" ht="20.2">
      <c r="A367" s="181"/>
      <c r="B367" s="182"/>
      <c r="C367" s="186"/>
      <c r="D367" s="230"/>
      <c r="E367" s="182"/>
      <c r="F367" s="182"/>
      <c r="G367" s="182"/>
      <c r="H367" s="183"/>
      <c r="I367" s="184"/>
      <c r="J367" s="184"/>
      <c r="K367" s="224"/>
      <c r="L367" s="224"/>
      <c r="M367" s="224"/>
      <c r="N367" s="224"/>
      <c r="O367" s="224"/>
      <c r="P367" s="185"/>
      <c r="Q367" s="225"/>
      <c r="R367" s="182"/>
      <c r="S367" s="181"/>
      <c r="T367" s="181"/>
      <c r="U367" s="201"/>
      <c r="V367" s="226"/>
      <c r="AB367" s="228"/>
    </row>
    <row r="368" spans="1:28" s="227" customFormat="1" ht="20.2">
      <c r="A368" s="181"/>
      <c r="B368" s="182"/>
      <c r="C368" s="186"/>
      <c r="D368" s="230"/>
      <c r="E368" s="182"/>
      <c r="F368" s="182"/>
      <c r="G368" s="182"/>
      <c r="H368" s="183"/>
      <c r="I368" s="184"/>
      <c r="J368" s="184"/>
      <c r="K368" s="224"/>
      <c r="L368" s="224"/>
      <c r="M368" s="224"/>
      <c r="N368" s="224"/>
      <c r="O368" s="224"/>
      <c r="P368" s="185"/>
      <c r="Q368" s="225"/>
      <c r="R368" s="182"/>
      <c r="S368" s="181"/>
      <c r="T368" s="181"/>
      <c r="U368" s="201"/>
      <c r="V368" s="226"/>
      <c r="AB368" s="228"/>
    </row>
    <row r="369" spans="1:28" s="227" customFormat="1" ht="20.2">
      <c r="A369" s="181"/>
      <c r="B369" s="182"/>
      <c r="C369" s="186"/>
      <c r="D369" s="230"/>
      <c r="E369" s="182"/>
      <c r="F369" s="182"/>
      <c r="G369" s="182"/>
      <c r="H369" s="183"/>
      <c r="I369" s="184"/>
      <c r="J369" s="184"/>
      <c r="K369" s="224"/>
      <c r="L369" s="224"/>
      <c r="M369" s="224"/>
      <c r="N369" s="224"/>
      <c r="O369" s="224"/>
      <c r="P369" s="185"/>
      <c r="Q369" s="225"/>
      <c r="R369" s="182"/>
      <c r="S369" s="181"/>
      <c r="T369" s="181"/>
      <c r="U369" s="201"/>
      <c r="V369" s="226"/>
      <c r="AB369" s="228"/>
    </row>
    <row r="370" spans="1:28" s="227" customFormat="1" ht="20.2">
      <c r="A370" s="181"/>
      <c r="B370" s="182"/>
      <c r="C370" s="186"/>
      <c r="D370" s="230"/>
      <c r="E370" s="182"/>
      <c r="F370" s="182"/>
      <c r="G370" s="182"/>
      <c r="H370" s="183"/>
      <c r="I370" s="184"/>
      <c r="J370" s="184"/>
      <c r="K370" s="224"/>
      <c r="L370" s="224"/>
      <c r="M370" s="224"/>
      <c r="N370" s="224"/>
      <c r="O370" s="224"/>
      <c r="P370" s="185"/>
      <c r="Q370" s="225"/>
      <c r="R370" s="182"/>
      <c r="S370" s="181"/>
      <c r="T370" s="181"/>
      <c r="U370" s="201"/>
      <c r="V370" s="226"/>
      <c r="AB370" s="228"/>
    </row>
    <row r="371" spans="1:28" s="227" customFormat="1" ht="20.2">
      <c r="A371" s="181"/>
      <c r="B371" s="182"/>
      <c r="C371" s="186"/>
      <c r="D371" s="230"/>
      <c r="E371" s="182"/>
      <c r="F371" s="182"/>
      <c r="G371" s="182"/>
      <c r="H371" s="183"/>
      <c r="I371" s="184"/>
      <c r="J371" s="184"/>
      <c r="K371" s="224"/>
      <c r="L371" s="224"/>
      <c r="M371" s="224"/>
      <c r="N371" s="224"/>
      <c r="O371" s="224"/>
      <c r="P371" s="185"/>
      <c r="Q371" s="225"/>
      <c r="R371" s="182"/>
      <c r="S371" s="181"/>
      <c r="T371" s="181"/>
      <c r="U371" s="201"/>
      <c r="V371" s="226"/>
      <c r="AB371" s="228"/>
    </row>
    <row r="372" spans="1:28" s="227" customFormat="1" ht="20.2">
      <c r="A372" s="181"/>
      <c r="B372" s="182"/>
      <c r="C372" s="186"/>
      <c r="D372" s="230"/>
      <c r="E372" s="182"/>
      <c r="F372" s="182"/>
      <c r="G372" s="182"/>
      <c r="H372" s="183"/>
      <c r="I372" s="184"/>
      <c r="J372" s="184"/>
      <c r="K372" s="224"/>
      <c r="L372" s="224"/>
      <c r="M372" s="224"/>
      <c r="N372" s="224"/>
      <c r="O372" s="224"/>
      <c r="P372" s="185"/>
      <c r="Q372" s="225"/>
      <c r="R372" s="182"/>
      <c r="S372" s="181"/>
      <c r="T372" s="181"/>
      <c r="U372" s="201"/>
      <c r="V372" s="226"/>
      <c r="AB372" s="228"/>
    </row>
    <row r="373" spans="1:28" s="227" customFormat="1" ht="20.2">
      <c r="A373" s="181"/>
      <c r="B373" s="182"/>
      <c r="C373" s="186"/>
      <c r="D373" s="230"/>
      <c r="E373" s="182"/>
      <c r="F373" s="182"/>
      <c r="G373" s="182"/>
      <c r="H373" s="183"/>
      <c r="I373" s="184"/>
      <c r="J373" s="184"/>
      <c r="K373" s="224"/>
      <c r="L373" s="224"/>
      <c r="M373" s="224"/>
      <c r="N373" s="224"/>
      <c r="O373" s="224"/>
      <c r="P373" s="185"/>
      <c r="Q373" s="225"/>
      <c r="R373" s="182"/>
      <c r="S373" s="181"/>
      <c r="T373" s="181"/>
      <c r="U373" s="201"/>
      <c r="V373" s="226"/>
      <c r="AB373" s="228"/>
    </row>
    <row r="374" spans="1:28" s="227" customFormat="1" ht="20.2">
      <c r="A374" s="181"/>
      <c r="B374" s="182"/>
      <c r="C374" s="186"/>
      <c r="D374" s="230"/>
      <c r="E374" s="182"/>
      <c r="F374" s="182"/>
      <c r="G374" s="182"/>
      <c r="H374" s="183"/>
      <c r="I374" s="184"/>
      <c r="J374" s="184"/>
      <c r="K374" s="224"/>
      <c r="L374" s="224"/>
      <c r="M374" s="224"/>
      <c r="N374" s="224"/>
      <c r="O374" s="224"/>
      <c r="P374" s="185"/>
      <c r="Q374" s="225"/>
      <c r="R374" s="182"/>
      <c r="S374" s="181"/>
      <c r="T374" s="181"/>
      <c r="U374" s="201"/>
      <c r="V374" s="226"/>
      <c r="AB374" s="228"/>
    </row>
    <row r="375" spans="1:28" s="227" customFormat="1" ht="20.2">
      <c r="A375" s="181"/>
      <c r="B375" s="182"/>
      <c r="C375" s="186"/>
      <c r="D375" s="230"/>
      <c r="E375" s="182"/>
      <c r="F375" s="182"/>
      <c r="G375" s="182"/>
      <c r="H375" s="183"/>
      <c r="I375" s="184"/>
      <c r="J375" s="184"/>
      <c r="K375" s="224"/>
      <c r="L375" s="224"/>
      <c r="M375" s="224"/>
      <c r="N375" s="224"/>
      <c r="O375" s="224"/>
      <c r="P375" s="185"/>
      <c r="Q375" s="225"/>
      <c r="R375" s="182"/>
      <c r="S375" s="181"/>
      <c r="T375" s="181"/>
      <c r="U375" s="201"/>
      <c r="V375" s="226"/>
      <c r="AB375" s="228"/>
    </row>
    <row r="376" spans="1:28" s="227" customFormat="1" ht="20.2">
      <c r="A376" s="181"/>
      <c r="B376" s="182"/>
      <c r="C376" s="186"/>
      <c r="D376" s="230"/>
      <c r="E376" s="182"/>
      <c r="F376" s="182"/>
      <c r="G376" s="182"/>
      <c r="H376" s="183"/>
      <c r="I376" s="184"/>
      <c r="J376" s="184"/>
      <c r="K376" s="224"/>
      <c r="L376" s="224"/>
      <c r="M376" s="224"/>
      <c r="N376" s="224"/>
      <c r="O376" s="224"/>
      <c r="P376" s="185"/>
      <c r="Q376" s="225"/>
      <c r="R376" s="182"/>
      <c r="S376" s="181"/>
      <c r="T376" s="181"/>
      <c r="U376" s="201"/>
      <c r="V376" s="226"/>
      <c r="AB376" s="228"/>
    </row>
    <row r="377" spans="1:28" s="227" customFormat="1" ht="20.2">
      <c r="A377" s="181"/>
      <c r="B377" s="182"/>
      <c r="C377" s="186"/>
      <c r="D377" s="230"/>
      <c r="E377" s="182"/>
      <c r="F377" s="182"/>
      <c r="G377" s="182"/>
      <c r="H377" s="183"/>
      <c r="I377" s="184"/>
      <c r="J377" s="184"/>
      <c r="K377" s="224"/>
      <c r="L377" s="224"/>
      <c r="M377" s="224"/>
      <c r="N377" s="224"/>
      <c r="O377" s="224"/>
      <c r="P377" s="185"/>
      <c r="Q377" s="225"/>
      <c r="R377" s="182"/>
      <c r="S377" s="181"/>
      <c r="T377" s="181"/>
      <c r="U377" s="201"/>
      <c r="V377" s="226"/>
      <c r="AB377" s="228"/>
    </row>
    <row r="378" spans="1:28" s="227" customFormat="1" ht="20.2">
      <c r="A378" s="181"/>
      <c r="B378" s="182"/>
      <c r="C378" s="186"/>
      <c r="D378" s="230"/>
      <c r="E378" s="182"/>
      <c r="F378" s="182"/>
      <c r="G378" s="182"/>
      <c r="H378" s="183"/>
      <c r="I378" s="184"/>
      <c r="J378" s="184"/>
      <c r="K378" s="224"/>
      <c r="L378" s="224"/>
      <c r="M378" s="224"/>
      <c r="N378" s="224"/>
      <c r="O378" s="224"/>
      <c r="P378" s="185"/>
      <c r="Q378" s="225"/>
      <c r="R378" s="182"/>
      <c r="S378" s="181"/>
      <c r="T378" s="181"/>
      <c r="U378" s="201"/>
      <c r="V378" s="226"/>
      <c r="AB378" s="228"/>
    </row>
    <row r="379" spans="1:28" s="227" customFormat="1" ht="20.2">
      <c r="A379" s="181"/>
      <c r="B379" s="182"/>
      <c r="C379" s="186"/>
      <c r="D379" s="230"/>
      <c r="E379" s="182"/>
      <c r="F379" s="182"/>
      <c r="G379" s="182"/>
      <c r="H379" s="183"/>
      <c r="I379" s="184"/>
      <c r="J379" s="184"/>
      <c r="K379" s="224"/>
      <c r="L379" s="224"/>
      <c r="M379" s="224"/>
      <c r="N379" s="224"/>
      <c r="O379" s="224"/>
      <c r="P379" s="185"/>
      <c r="Q379" s="225"/>
      <c r="R379" s="182"/>
      <c r="S379" s="181"/>
      <c r="T379" s="181"/>
      <c r="U379" s="201"/>
      <c r="V379" s="226"/>
      <c r="AB379" s="228"/>
    </row>
    <row r="380" spans="1:28" s="227" customFormat="1" ht="20.2">
      <c r="A380" s="181"/>
      <c r="B380" s="182"/>
      <c r="C380" s="186"/>
      <c r="D380" s="230"/>
      <c r="E380" s="182"/>
      <c r="F380" s="182"/>
      <c r="G380" s="182"/>
      <c r="H380" s="183"/>
      <c r="I380" s="184"/>
      <c r="J380" s="184"/>
      <c r="K380" s="224"/>
      <c r="L380" s="224"/>
      <c r="M380" s="224"/>
      <c r="N380" s="224"/>
      <c r="O380" s="224"/>
      <c r="P380" s="185"/>
      <c r="Q380" s="225"/>
      <c r="R380" s="182"/>
      <c r="S380" s="181"/>
      <c r="T380" s="181"/>
      <c r="U380" s="201"/>
      <c r="V380" s="226"/>
      <c r="AB380" s="228"/>
    </row>
    <row r="381" spans="1:28" s="227" customFormat="1" ht="20.2">
      <c r="A381" s="181"/>
      <c r="B381" s="182"/>
      <c r="C381" s="186"/>
      <c r="D381" s="230"/>
      <c r="E381" s="182"/>
      <c r="F381" s="182"/>
      <c r="G381" s="182"/>
      <c r="H381" s="183"/>
      <c r="I381" s="184"/>
      <c r="J381" s="184"/>
      <c r="K381" s="224"/>
      <c r="L381" s="224"/>
      <c r="M381" s="224"/>
      <c r="N381" s="224"/>
      <c r="O381" s="224"/>
      <c r="P381" s="185"/>
      <c r="Q381" s="225"/>
      <c r="R381" s="182"/>
      <c r="S381" s="181"/>
      <c r="T381" s="181"/>
      <c r="U381" s="201"/>
      <c r="V381" s="226"/>
      <c r="AB381" s="228"/>
    </row>
    <row r="382" spans="1:28" s="227" customFormat="1" ht="20.2">
      <c r="A382" s="181"/>
      <c r="B382" s="182"/>
      <c r="C382" s="186"/>
      <c r="D382" s="230"/>
      <c r="E382" s="182"/>
      <c r="F382" s="182"/>
      <c r="G382" s="182"/>
      <c r="H382" s="183"/>
      <c r="I382" s="184"/>
      <c r="J382" s="184"/>
      <c r="K382" s="224"/>
      <c r="L382" s="224"/>
      <c r="M382" s="224"/>
      <c r="N382" s="224"/>
      <c r="O382" s="224"/>
      <c r="P382" s="185"/>
      <c r="Q382" s="225"/>
      <c r="R382" s="182"/>
      <c r="S382" s="181"/>
      <c r="T382" s="181"/>
      <c r="U382" s="201"/>
      <c r="V382" s="226"/>
      <c r="AB382" s="228"/>
    </row>
    <row r="383" spans="1:28" s="227" customFormat="1" ht="20.2">
      <c r="A383" s="181"/>
      <c r="B383" s="182"/>
      <c r="C383" s="186"/>
      <c r="D383" s="230"/>
      <c r="E383" s="182"/>
      <c r="F383" s="182"/>
      <c r="G383" s="182"/>
      <c r="H383" s="183"/>
      <c r="I383" s="184"/>
      <c r="J383" s="184"/>
      <c r="K383" s="224"/>
      <c r="L383" s="224"/>
      <c r="M383" s="224"/>
      <c r="N383" s="224"/>
      <c r="O383" s="224"/>
      <c r="P383" s="185"/>
      <c r="Q383" s="225"/>
      <c r="R383" s="182"/>
      <c r="S383" s="181"/>
      <c r="T383" s="181"/>
      <c r="U383" s="201"/>
      <c r="V383" s="226"/>
      <c r="AB383" s="228"/>
    </row>
    <row r="384" spans="1:28" s="227" customFormat="1" ht="20.2">
      <c r="A384" s="181"/>
      <c r="B384" s="182"/>
      <c r="C384" s="186"/>
      <c r="D384" s="230"/>
      <c r="E384" s="182"/>
      <c r="F384" s="182"/>
      <c r="G384" s="182"/>
      <c r="H384" s="183"/>
      <c r="I384" s="184"/>
      <c r="J384" s="184"/>
      <c r="K384" s="224"/>
      <c r="L384" s="224"/>
      <c r="M384" s="224"/>
      <c r="N384" s="224"/>
      <c r="O384" s="224"/>
      <c r="P384" s="185"/>
      <c r="Q384" s="225"/>
      <c r="R384" s="182"/>
      <c r="S384" s="181"/>
      <c r="T384" s="181"/>
      <c r="U384" s="201"/>
      <c r="V384" s="226"/>
      <c r="AB384" s="228"/>
    </row>
    <row r="385" spans="1:28" s="227" customFormat="1" ht="20.2">
      <c r="A385" s="181"/>
      <c r="B385" s="182"/>
      <c r="C385" s="186"/>
      <c r="D385" s="230"/>
      <c r="E385" s="182"/>
      <c r="F385" s="182"/>
      <c r="G385" s="182"/>
      <c r="H385" s="183"/>
      <c r="I385" s="184"/>
      <c r="J385" s="184"/>
      <c r="K385" s="224"/>
      <c r="L385" s="224"/>
      <c r="M385" s="224"/>
      <c r="N385" s="224"/>
      <c r="O385" s="224"/>
      <c r="P385" s="185"/>
      <c r="Q385" s="225"/>
      <c r="R385" s="182"/>
      <c r="S385" s="181"/>
      <c r="T385" s="181"/>
      <c r="U385" s="201"/>
      <c r="V385" s="226"/>
      <c r="AB385" s="228"/>
    </row>
    <row r="386" spans="1:28" s="227" customFormat="1" ht="20.2">
      <c r="A386" s="181"/>
      <c r="B386" s="182"/>
      <c r="C386" s="186"/>
      <c r="D386" s="230"/>
      <c r="E386" s="182"/>
      <c r="F386" s="182"/>
      <c r="G386" s="182"/>
      <c r="H386" s="183"/>
      <c r="I386" s="184"/>
      <c r="J386" s="184"/>
      <c r="K386" s="224"/>
      <c r="L386" s="224"/>
      <c r="M386" s="224"/>
      <c r="N386" s="224"/>
      <c r="O386" s="224"/>
      <c r="P386" s="185"/>
      <c r="Q386" s="225"/>
      <c r="R386" s="182"/>
      <c r="S386" s="181"/>
      <c r="T386" s="181"/>
      <c r="U386" s="201"/>
      <c r="V386" s="226"/>
      <c r="AB386" s="228"/>
    </row>
    <row r="387" spans="1:28" s="227" customFormat="1" ht="20.2">
      <c r="A387" s="181"/>
      <c r="B387" s="182"/>
      <c r="C387" s="186"/>
      <c r="D387" s="230"/>
      <c r="E387" s="182"/>
      <c r="F387" s="182"/>
      <c r="G387" s="182"/>
      <c r="H387" s="183"/>
      <c r="I387" s="184"/>
      <c r="J387" s="184"/>
      <c r="K387" s="224"/>
      <c r="L387" s="224"/>
      <c r="M387" s="224"/>
      <c r="N387" s="224"/>
      <c r="O387" s="224"/>
      <c r="P387" s="185"/>
      <c r="Q387" s="225"/>
      <c r="R387" s="182"/>
      <c r="S387" s="181"/>
      <c r="T387" s="181"/>
      <c r="U387" s="201"/>
      <c r="V387" s="226"/>
      <c r="AB387" s="228"/>
    </row>
    <row r="388" spans="1:28" s="227" customFormat="1" ht="20.2">
      <c r="A388" s="181"/>
      <c r="B388" s="182"/>
      <c r="C388" s="186"/>
      <c r="D388" s="230"/>
      <c r="E388" s="182"/>
      <c r="F388" s="182"/>
      <c r="G388" s="182"/>
      <c r="H388" s="183"/>
      <c r="I388" s="184"/>
      <c r="J388" s="184"/>
      <c r="K388" s="224"/>
      <c r="L388" s="224"/>
      <c r="M388" s="224"/>
      <c r="N388" s="224"/>
      <c r="O388" s="224"/>
      <c r="P388" s="185"/>
      <c r="Q388" s="225"/>
      <c r="R388" s="182"/>
      <c r="S388" s="181"/>
      <c r="T388" s="181"/>
      <c r="U388" s="201"/>
      <c r="V388" s="226"/>
      <c r="AB388" s="228"/>
    </row>
    <row r="389" spans="1:28" s="227" customFormat="1" ht="20.2">
      <c r="A389" s="181"/>
      <c r="B389" s="182"/>
      <c r="C389" s="186"/>
      <c r="D389" s="230"/>
      <c r="E389" s="182"/>
      <c r="F389" s="182"/>
      <c r="G389" s="182"/>
      <c r="H389" s="183"/>
      <c r="I389" s="184"/>
      <c r="J389" s="184"/>
      <c r="K389" s="224"/>
      <c r="L389" s="224"/>
      <c r="M389" s="224"/>
      <c r="N389" s="224"/>
      <c r="O389" s="224"/>
      <c r="P389" s="185"/>
      <c r="Q389" s="225"/>
      <c r="R389" s="182"/>
      <c r="S389" s="181"/>
      <c r="T389" s="181"/>
      <c r="U389" s="201"/>
      <c r="V389" s="226"/>
      <c r="AB389" s="228"/>
    </row>
    <row r="390" spans="1:28" s="227" customFormat="1" ht="20.2">
      <c r="A390" s="181"/>
      <c r="B390" s="182"/>
      <c r="C390" s="186"/>
      <c r="D390" s="230"/>
      <c r="E390" s="182"/>
      <c r="F390" s="182"/>
      <c r="G390" s="182"/>
      <c r="H390" s="183"/>
      <c r="I390" s="184"/>
      <c r="J390" s="184"/>
      <c r="K390" s="224"/>
      <c r="L390" s="224"/>
      <c r="M390" s="224"/>
      <c r="N390" s="224"/>
      <c r="O390" s="224"/>
      <c r="P390" s="185"/>
      <c r="Q390" s="225"/>
      <c r="R390" s="182"/>
      <c r="S390" s="181"/>
      <c r="T390" s="181"/>
      <c r="U390" s="201"/>
      <c r="V390" s="226"/>
      <c r="AB390" s="228"/>
    </row>
    <row r="391" spans="1:28" s="227" customFormat="1" ht="20.2">
      <c r="A391" s="181"/>
      <c r="B391" s="182"/>
      <c r="C391" s="186"/>
      <c r="D391" s="230"/>
      <c r="E391" s="182"/>
      <c r="F391" s="182"/>
      <c r="G391" s="182"/>
      <c r="H391" s="183"/>
      <c r="I391" s="184"/>
      <c r="J391" s="184"/>
      <c r="K391" s="224"/>
      <c r="L391" s="224"/>
      <c r="M391" s="224"/>
      <c r="N391" s="224"/>
      <c r="O391" s="224"/>
      <c r="P391" s="185"/>
      <c r="Q391" s="225"/>
      <c r="R391" s="182"/>
      <c r="S391" s="181"/>
      <c r="T391" s="181"/>
      <c r="U391" s="201"/>
      <c r="V391" s="226"/>
      <c r="AB391" s="228"/>
    </row>
    <row r="392" spans="1:28" s="227" customFormat="1" ht="20.2">
      <c r="A392" s="181"/>
      <c r="B392" s="182"/>
      <c r="C392" s="186"/>
      <c r="D392" s="230"/>
      <c r="E392" s="182"/>
      <c r="F392" s="182"/>
      <c r="G392" s="182"/>
      <c r="H392" s="183"/>
      <c r="I392" s="184"/>
      <c r="J392" s="184"/>
      <c r="K392" s="224"/>
      <c r="L392" s="224"/>
      <c r="M392" s="224"/>
      <c r="N392" s="224"/>
      <c r="O392" s="224"/>
      <c r="P392" s="185"/>
      <c r="Q392" s="225"/>
      <c r="R392" s="182"/>
      <c r="S392" s="181"/>
      <c r="T392" s="181"/>
      <c r="U392" s="201"/>
      <c r="V392" s="226"/>
      <c r="AB392" s="228"/>
    </row>
    <row r="393" spans="1:28" s="227" customFormat="1" ht="20.2">
      <c r="A393" s="181"/>
      <c r="B393" s="182"/>
      <c r="C393" s="186"/>
      <c r="D393" s="230"/>
      <c r="E393" s="182"/>
      <c r="F393" s="182"/>
      <c r="G393" s="182"/>
      <c r="H393" s="183"/>
      <c r="I393" s="184"/>
      <c r="J393" s="184"/>
      <c r="K393" s="224"/>
      <c r="L393" s="224"/>
      <c r="M393" s="224"/>
      <c r="N393" s="224"/>
      <c r="O393" s="224"/>
      <c r="P393" s="185"/>
      <c r="Q393" s="225"/>
      <c r="R393" s="182"/>
      <c r="S393" s="181"/>
      <c r="T393" s="181"/>
      <c r="U393" s="201"/>
      <c r="V393" s="226"/>
      <c r="AB393" s="228"/>
    </row>
    <row r="394" spans="1:28" s="227" customFormat="1" ht="20.2">
      <c r="A394" s="181"/>
      <c r="B394" s="182"/>
      <c r="C394" s="186"/>
      <c r="D394" s="230"/>
      <c r="E394" s="182"/>
      <c r="F394" s="182"/>
      <c r="G394" s="182"/>
      <c r="H394" s="183"/>
      <c r="I394" s="184"/>
      <c r="J394" s="184"/>
      <c r="K394" s="224"/>
      <c r="L394" s="224"/>
      <c r="M394" s="224"/>
      <c r="N394" s="224"/>
      <c r="O394" s="224"/>
      <c r="P394" s="185"/>
      <c r="Q394" s="225"/>
      <c r="R394" s="182"/>
      <c r="S394" s="181"/>
      <c r="T394" s="181"/>
      <c r="U394" s="201"/>
      <c r="V394" s="226"/>
      <c r="AB394" s="228"/>
    </row>
    <row r="395" spans="1:28" s="227" customFormat="1" ht="20.2">
      <c r="A395" s="181"/>
      <c r="B395" s="182"/>
      <c r="C395" s="186"/>
      <c r="D395" s="230"/>
      <c r="E395" s="182"/>
      <c r="F395" s="182"/>
      <c r="G395" s="182"/>
      <c r="H395" s="183"/>
      <c r="I395" s="184"/>
      <c r="J395" s="184"/>
      <c r="K395" s="224"/>
      <c r="L395" s="224"/>
      <c r="M395" s="224"/>
      <c r="N395" s="224"/>
      <c r="O395" s="224"/>
      <c r="P395" s="185"/>
      <c r="Q395" s="225"/>
      <c r="R395" s="182"/>
      <c r="S395" s="181"/>
      <c r="T395" s="181"/>
      <c r="U395" s="201"/>
      <c r="V395" s="226"/>
      <c r="AB395" s="228"/>
    </row>
    <row r="396" spans="1:28" s="227" customFormat="1" ht="20.2">
      <c r="A396" s="181"/>
      <c r="B396" s="182"/>
      <c r="C396" s="186"/>
      <c r="D396" s="230"/>
      <c r="E396" s="182"/>
      <c r="F396" s="182"/>
      <c r="G396" s="182"/>
      <c r="H396" s="183"/>
      <c r="I396" s="184"/>
      <c r="J396" s="184"/>
      <c r="K396" s="224"/>
      <c r="L396" s="224"/>
      <c r="M396" s="224"/>
      <c r="N396" s="224"/>
      <c r="O396" s="224"/>
      <c r="P396" s="185"/>
      <c r="Q396" s="225"/>
      <c r="R396" s="182"/>
      <c r="S396" s="181"/>
      <c r="T396" s="181"/>
      <c r="U396" s="201"/>
      <c r="V396" s="226"/>
      <c r="AB396" s="228"/>
    </row>
    <row r="397" spans="1:28" s="227" customFormat="1" ht="20.2">
      <c r="A397" s="181"/>
      <c r="B397" s="182"/>
      <c r="C397" s="186"/>
      <c r="D397" s="230"/>
      <c r="E397" s="182"/>
      <c r="F397" s="182"/>
      <c r="G397" s="182"/>
      <c r="H397" s="183"/>
      <c r="I397" s="184"/>
      <c r="J397" s="184"/>
      <c r="K397" s="224"/>
      <c r="L397" s="224"/>
      <c r="M397" s="224"/>
      <c r="N397" s="224"/>
      <c r="O397" s="224"/>
      <c r="P397" s="185"/>
      <c r="Q397" s="225"/>
      <c r="R397" s="182"/>
      <c r="S397" s="181"/>
      <c r="T397" s="181"/>
      <c r="U397" s="201"/>
      <c r="V397" s="226"/>
      <c r="AB397" s="228"/>
    </row>
    <row r="398" spans="1:28" s="227" customFormat="1" ht="20.2">
      <c r="A398" s="181"/>
      <c r="B398" s="182"/>
      <c r="C398" s="186"/>
      <c r="D398" s="230"/>
      <c r="E398" s="182"/>
      <c r="F398" s="182"/>
      <c r="G398" s="182"/>
      <c r="H398" s="183"/>
      <c r="I398" s="184"/>
      <c r="J398" s="184"/>
      <c r="K398" s="224"/>
      <c r="L398" s="224"/>
      <c r="M398" s="224"/>
      <c r="N398" s="224"/>
      <c r="O398" s="224"/>
      <c r="P398" s="185"/>
      <c r="Q398" s="225"/>
      <c r="R398" s="182"/>
      <c r="S398" s="181"/>
      <c r="T398" s="181"/>
      <c r="U398" s="201"/>
      <c r="V398" s="226"/>
      <c r="AB398" s="228"/>
    </row>
    <row r="399" spans="1:28" s="227" customFormat="1" ht="20.2">
      <c r="A399" s="181"/>
      <c r="B399" s="182"/>
      <c r="C399" s="186"/>
      <c r="D399" s="230"/>
      <c r="E399" s="182"/>
      <c r="F399" s="182"/>
      <c r="G399" s="182"/>
      <c r="H399" s="183"/>
      <c r="I399" s="184"/>
      <c r="J399" s="184"/>
      <c r="K399" s="224"/>
      <c r="L399" s="224"/>
      <c r="M399" s="224"/>
      <c r="N399" s="224"/>
      <c r="O399" s="224"/>
      <c r="P399" s="185"/>
      <c r="Q399" s="225"/>
      <c r="R399" s="182"/>
      <c r="S399" s="181"/>
      <c r="T399" s="181"/>
      <c r="U399" s="201"/>
      <c r="V399" s="226"/>
      <c r="AB399" s="228"/>
    </row>
    <row r="400" spans="1:28" s="227" customFormat="1" ht="20.2">
      <c r="A400" s="181"/>
      <c r="B400" s="182"/>
      <c r="C400" s="186"/>
      <c r="D400" s="230"/>
      <c r="E400" s="182"/>
      <c r="F400" s="182"/>
      <c r="G400" s="182"/>
      <c r="H400" s="183"/>
      <c r="I400" s="184"/>
      <c r="J400" s="184"/>
      <c r="K400" s="224"/>
      <c r="L400" s="224"/>
      <c r="M400" s="224"/>
      <c r="N400" s="224"/>
      <c r="O400" s="224"/>
      <c r="P400" s="185"/>
      <c r="Q400" s="225"/>
      <c r="R400" s="182"/>
      <c r="S400" s="181"/>
      <c r="T400" s="181"/>
      <c r="U400" s="201"/>
      <c r="V400" s="226"/>
      <c r="AB400" s="228"/>
    </row>
    <row r="401" spans="1:28" s="227" customFormat="1" ht="20.2">
      <c r="A401" s="181"/>
      <c r="B401" s="182"/>
      <c r="C401" s="186"/>
      <c r="D401" s="230"/>
      <c r="E401" s="182"/>
      <c r="F401" s="182"/>
      <c r="G401" s="182"/>
      <c r="H401" s="183"/>
      <c r="I401" s="184"/>
      <c r="J401" s="184"/>
      <c r="K401" s="224"/>
      <c r="L401" s="224"/>
      <c r="M401" s="224"/>
      <c r="N401" s="224"/>
      <c r="O401" s="224"/>
      <c r="P401" s="185"/>
      <c r="Q401" s="225"/>
      <c r="R401" s="182"/>
      <c r="S401" s="181"/>
      <c r="T401" s="181"/>
      <c r="U401" s="201"/>
      <c r="V401" s="226"/>
      <c r="AB401" s="228"/>
    </row>
    <row r="402" spans="1:28" s="227" customFormat="1" ht="20.2">
      <c r="A402" s="181"/>
      <c r="B402" s="182"/>
      <c r="C402" s="186"/>
      <c r="D402" s="230"/>
      <c r="E402" s="182"/>
      <c r="F402" s="182"/>
      <c r="G402" s="182"/>
      <c r="H402" s="183"/>
      <c r="I402" s="184"/>
      <c r="J402" s="184"/>
      <c r="K402" s="224"/>
      <c r="L402" s="224"/>
      <c r="M402" s="224"/>
      <c r="N402" s="224"/>
      <c r="O402" s="224"/>
      <c r="P402" s="185"/>
      <c r="Q402" s="225"/>
      <c r="R402" s="182"/>
      <c r="S402" s="181"/>
      <c r="T402" s="181"/>
      <c r="U402" s="201"/>
      <c r="V402" s="226"/>
      <c r="AB402" s="228"/>
    </row>
    <row r="403" spans="1:28" s="227" customFormat="1" ht="20.2">
      <c r="A403" s="181"/>
      <c r="B403" s="182"/>
      <c r="C403" s="186"/>
      <c r="D403" s="230"/>
      <c r="E403" s="182"/>
      <c r="F403" s="182"/>
      <c r="G403" s="182"/>
      <c r="H403" s="183"/>
      <c r="I403" s="184"/>
      <c r="J403" s="184"/>
      <c r="K403" s="224"/>
      <c r="L403" s="224"/>
      <c r="M403" s="224"/>
      <c r="N403" s="224"/>
      <c r="O403" s="224"/>
      <c r="P403" s="185"/>
      <c r="Q403" s="225"/>
      <c r="R403" s="182"/>
      <c r="S403" s="181"/>
      <c r="T403" s="181"/>
      <c r="U403" s="201"/>
      <c r="V403" s="226"/>
      <c r="AB403" s="228"/>
    </row>
    <row r="404" spans="1:28" s="227" customFormat="1" ht="20.2">
      <c r="A404" s="181"/>
      <c r="B404" s="182"/>
      <c r="C404" s="186"/>
      <c r="D404" s="230"/>
      <c r="E404" s="182"/>
      <c r="F404" s="182"/>
      <c r="G404" s="182"/>
      <c r="H404" s="183"/>
      <c r="I404" s="184"/>
      <c r="J404" s="184"/>
      <c r="K404" s="224"/>
      <c r="L404" s="224"/>
      <c r="M404" s="224"/>
      <c r="N404" s="224"/>
      <c r="O404" s="224"/>
      <c r="P404" s="185"/>
      <c r="Q404" s="225"/>
      <c r="R404" s="182"/>
      <c r="S404" s="181"/>
      <c r="T404" s="181"/>
      <c r="U404" s="201"/>
      <c r="V404" s="226"/>
      <c r="AB404" s="228"/>
    </row>
    <row r="405" spans="1:28" s="227" customFormat="1" ht="20.2">
      <c r="A405" s="181"/>
      <c r="B405" s="182"/>
      <c r="C405" s="186"/>
      <c r="D405" s="230"/>
      <c r="E405" s="182"/>
      <c r="F405" s="182"/>
      <c r="G405" s="182"/>
      <c r="H405" s="183"/>
      <c r="I405" s="184"/>
      <c r="J405" s="184"/>
      <c r="K405" s="224"/>
      <c r="L405" s="224"/>
      <c r="M405" s="224"/>
      <c r="N405" s="224"/>
      <c r="O405" s="224"/>
      <c r="P405" s="185"/>
      <c r="Q405" s="225"/>
      <c r="R405" s="182"/>
      <c r="S405" s="181"/>
      <c r="T405" s="181"/>
      <c r="U405" s="201"/>
      <c r="V405" s="226"/>
      <c r="AB405" s="228"/>
    </row>
    <row r="406" spans="1:28" s="227" customFormat="1" ht="20.2">
      <c r="A406" s="181"/>
      <c r="B406" s="182"/>
      <c r="C406" s="186"/>
      <c r="D406" s="230"/>
      <c r="E406" s="182"/>
      <c r="F406" s="182"/>
      <c r="G406" s="182"/>
      <c r="H406" s="183"/>
      <c r="I406" s="184"/>
      <c r="J406" s="184"/>
      <c r="K406" s="224"/>
      <c r="L406" s="224"/>
      <c r="M406" s="224"/>
      <c r="N406" s="224"/>
      <c r="O406" s="224"/>
      <c r="P406" s="185"/>
      <c r="Q406" s="225"/>
      <c r="R406" s="182"/>
      <c r="S406" s="181"/>
      <c r="T406" s="181"/>
      <c r="U406" s="201"/>
      <c r="V406" s="226"/>
      <c r="AB406" s="228"/>
    </row>
    <row r="407" spans="1:28" s="227" customFormat="1" ht="20.2">
      <c r="A407" s="181"/>
      <c r="B407" s="182"/>
      <c r="C407" s="186"/>
      <c r="D407" s="230"/>
      <c r="E407" s="182"/>
      <c r="F407" s="182"/>
      <c r="G407" s="182"/>
      <c r="H407" s="183"/>
      <c r="I407" s="184"/>
      <c r="J407" s="184"/>
      <c r="K407" s="224"/>
      <c r="L407" s="224"/>
      <c r="M407" s="224"/>
      <c r="N407" s="224"/>
      <c r="O407" s="224"/>
      <c r="P407" s="185"/>
      <c r="Q407" s="225"/>
      <c r="R407" s="182"/>
      <c r="S407" s="181"/>
      <c r="T407" s="181"/>
      <c r="U407" s="201"/>
      <c r="V407" s="226"/>
      <c r="AB407" s="228"/>
    </row>
    <row r="408" spans="1:28" s="227" customFormat="1" ht="20.2">
      <c r="A408" s="181"/>
      <c r="B408" s="182"/>
      <c r="C408" s="186"/>
      <c r="D408" s="230"/>
      <c r="E408" s="182"/>
      <c r="F408" s="182"/>
      <c r="G408" s="182"/>
      <c r="H408" s="183"/>
      <c r="I408" s="184"/>
      <c r="J408" s="184"/>
      <c r="K408" s="224"/>
      <c r="L408" s="224"/>
      <c r="M408" s="224"/>
      <c r="N408" s="224"/>
      <c r="O408" s="224"/>
      <c r="P408" s="185"/>
      <c r="Q408" s="225"/>
      <c r="R408" s="182"/>
      <c r="S408" s="181"/>
      <c r="T408" s="181"/>
      <c r="U408" s="201"/>
      <c r="V408" s="226"/>
      <c r="AB408" s="228"/>
    </row>
    <row r="409" spans="1:28" s="227" customFormat="1" ht="20.2">
      <c r="A409" s="181"/>
      <c r="B409" s="182"/>
      <c r="C409" s="186"/>
      <c r="D409" s="230"/>
      <c r="E409" s="182"/>
      <c r="F409" s="182"/>
      <c r="G409" s="182"/>
      <c r="H409" s="183"/>
      <c r="I409" s="184"/>
      <c r="J409" s="184"/>
      <c r="K409" s="224"/>
      <c r="L409" s="224"/>
      <c r="M409" s="224"/>
      <c r="N409" s="224"/>
      <c r="O409" s="224"/>
      <c r="P409" s="185"/>
      <c r="Q409" s="225"/>
      <c r="R409" s="182"/>
      <c r="S409" s="181"/>
      <c r="T409" s="181"/>
      <c r="U409" s="201"/>
      <c r="V409" s="226"/>
      <c r="AB409" s="228"/>
    </row>
    <row r="410" spans="1:28" s="227" customFormat="1" ht="20.2">
      <c r="A410" s="181"/>
      <c r="B410" s="182"/>
      <c r="C410" s="186"/>
      <c r="D410" s="230"/>
      <c r="E410" s="182"/>
      <c r="F410" s="182"/>
      <c r="G410" s="182"/>
      <c r="H410" s="183"/>
      <c r="I410" s="184"/>
      <c r="J410" s="184"/>
      <c r="K410" s="224"/>
      <c r="L410" s="224"/>
      <c r="M410" s="224"/>
      <c r="N410" s="224"/>
      <c r="O410" s="224"/>
      <c r="P410" s="185"/>
      <c r="Q410" s="225"/>
      <c r="R410" s="182"/>
      <c r="S410" s="181"/>
      <c r="T410" s="181"/>
      <c r="U410" s="201"/>
      <c r="V410" s="226"/>
      <c r="AB410" s="228"/>
    </row>
    <row r="411" spans="1:28" s="227" customFormat="1" ht="20.2">
      <c r="A411" s="181"/>
      <c r="B411" s="182"/>
      <c r="C411" s="186"/>
      <c r="D411" s="230"/>
      <c r="E411" s="182"/>
      <c r="F411" s="182"/>
      <c r="G411" s="182"/>
      <c r="H411" s="183"/>
      <c r="I411" s="184"/>
      <c r="J411" s="184"/>
      <c r="K411" s="224"/>
      <c r="L411" s="224"/>
      <c r="M411" s="224"/>
      <c r="N411" s="224"/>
      <c r="O411" s="224"/>
      <c r="P411" s="185"/>
      <c r="Q411" s="225"/>
      <c r="R411" s="182"/>
      <c r="S411" s="181"/>
      <c r="T411" s="181"/>
      <c r="U411" s="201"/>
      <c r="V411" s="226"/>
      <c r="AB411" s="228"/>
    </row>
    <row r="412" spans="1:28" s="227" customFormat="1" ht="20.2">
      <c r="A412" s="181"/>
      <c r="B412" s="182"/>
      <c r="C412" s="186"/>
      <c r="D412" s="230"/>
      <c r="E412" s="182"/>
      <c r="F412" s="182"/>
      <c r="G412" s="182"/>
      <c r="H412" s="183"/>
      <c r="I412" s="184"/>
      <c r="J412" s="184"/>
      <c r="K412" s="224"/>
      <c r="L412" s="224"/>
      <c r="M412" s="224"/>
      <c r="N412" s="224"/>
      <c r="O412" s="224"/>
      <c r="P412" s="185"/>
      <c r="Q412" s="225"/>
      <c r="R412" s="182"/>
      <c r="S412" s="181"/>
      <c r="T412" s="181"/>
      <c r="U412" s="201"/>
      <c r="V412" s="226"/>
      <c r="AB412" s="228"/>
    </row>
    <row r="413" spans="1:28" s="227" customFormat="1" ht="20.2">
      <c r="A413" s="181"/>
      <c r="B413" s="182"/>
      <c r="C413" s="186"/>
      <c r="D413" s="230"/>
      <c r="E413" s="182"/>
      <c r="F413" s="182"/>
      <c r="G413" s="182"/>
      <c r="H413" s="183"/>
      <c r="I413" s="184"/>
      <c r="J413" s="184"/>
      <c r="K413" s="224"/>
      <c r="L413" s="224"/>
      <c r="M413" s="224"/>
      <c r="N413" s="224"/>
      <c r="O413" s="224"/>
      <c r="P413" s="185"/>
      <c r="Q413" s="225"/>
      <c r="R413" s="182"/>
      <c r="S413" s="181"/>
      <c r="T413" s="181"/>
      <c r="U413" s="201"/>
      <c r="V413" s="226"/>
      <c r="AB413" s="228"/>
    </row>
    <row r="414" spans="1:28" s="227" customFormat="1" ht="20.2">
      <c r="A414" s="181"/>
      <c r="B414" s="182"/>
      <c r="C414" s="186"/>
      <c r="D414" s="230"/>
      <c r="E414" s="182"/>
      <c r="F414" s="182"/>
      <c r="G414" s="182"/>
      <c r="H414" s="183"/>
      <c r="I414" s="184"/>
      <c r="J414" s="184"/>
      <c r="K414" s="224"/>
      <c r="L414" s="224"/>
      <c r="M414" s="224"/>
      <c r="N414" s="224"/>
      <c r="O414" s="224"/>
      <c r="P414" s="185"/>
      <c r="Q414" s="225"/>
      <c r="R414" s="182"/>
      <c r="S414" s="181"/>
      <c r="T414" s="181"/>
      <c r="U414" s="201"/>
      <c r="V414" s="226"/>
      <c r="AB414" s="228"/>
    </row>
    <row r="415" spans="1:28" s="227" customFormat="1" ht="20.2">
      <c r="A415" s="181"/>
      <c r="B415" s="182"/>
      <c r="C415" s="186"/>
      <c r="D415" s="230"/>
      <c r="E415" s="182"/>
      <c r="F415" s="182"/>
      <c r="G415" s="182"/>
      <c r="H415" s="183"/>
      <c r="I415" s="184"/>
      <c r="J415" s="184"/>
      <c r="K415" s="224"/>
      <c r="L415" s="224"/>
      <c r="M415" s="224"/>
      <c r="N415" s="224"/>
      <c r="O415" s="224"/>
      <c r="P415" s="185"/>
      <c r="Q415" s="225"/>
      <c r="R415" s="182"/>
      <c r="S415" s="181"/>
      <c r="T415" s="181"/>
      <c r="U415" s="201"/>
      <c r="V415" s="226"/>
      <c r="AB415" s="228"/>
    </row>
    <row r="416" spans="1:28" s="227" customFormat="1" ht="20.2">
      <c r="A416" s="181"/>
      <c r="B416" s="182"/>
      <c r="C416" s="186"/>
      <c r="D416" s="230"/>
      <c r="E416" s="182"/>
      <c r="F416" s="182"/>
      <c r="G416" s="182"/>
      <c r="H416" s="183"/>
      <c r="I416" s="184"/>
      <c r="J416" s="184"/>
      <c r="K416" s="224"/>
      <c r="L416" s="224"/>
      <c r="M416" s="224"/>
      <c r="N416" s="224"/>
      <c r="O416" s="224"/>
      <c r="P416" s="185"/>
      <c r="Q416" s="225"/>
      <c r="R416" s="182"/>
      <c r="S416" s="181"/>
      <c r="T416" s="181"/>
      <c r="U416" s="201"/>
      <c r="V416" s="226"/>
      <c r="AB416" s="228"/>
    </row>
    <row r="417" spans="1:28" s="227" customFormat="1" ht="20.2">
      <c r="A417" s="181"/>
      <c r="B417" s="182"/>
      <c r="C417" s="186"/>
      <c r="D417" s="230"/>
      <c r="E417" s="182"/>
      <c r="F417" s="182"/>
      <c r="G417" s="182"/>
      <c r="H417" s="183"/>
      <c r="I417" s="184"/>
      <c r="J417" s="184"/>
      <c r="K417" s="224"/>
      <c r="L417" s="224"/>
      <c r="M417" s="224"/>
      <c r="N417" s="224"/>
      <c r="O417" s="224"/>
      <c r="P417" s="185"/>
      <c r="Q417" s="225"/>
      <c r="R417" s="182"/>
      <c r="S417" s="181"/>
      <c r="T417" s="181"/>
      <c r="U417" s="201"/>
      <c r="V417" s="226"/>
      <c r="AB417" s="228"/>
    </row>
    <row r="418" spans="1:28" s="227" customFormat="1" ht="20.2">
      <c r="A418" s="181"/>
      <c r="B418" s="182"/>
      <c r="C418" s="186"/>
      <c r="D418" s="230"/>
      <c r="E418" s="182"/>
      <c r="F418" s="182"/>
      <c r="G418" s="182"/>
      <c r="H418" s="183"/>
      <c r="I418" s="184"/>
      <c r="J418" s="184"/>
      <c r="K418" s="224"/>
      <c r="L418" s="224"/>
      <c r="M418" s="224"/>
      <c r="N418" s="224"/>
      <c r="O418" s="224"/>
      <c r="P418" s="185"/>
      <c r="Q418" s="225"/>
      <c r="R418" s="182"/>
      <c r="S418" s="181"/>
      <c r="T418" s="181"/>
      <c r="U418" s="201"/>
      <c r="V418" s="226"/>
      <c r="AB418" s="228"/>
    </row>
    <row r="419" spans="1:28" s="227" customFormat="1" ht="20.2">
      <c r="A419" s="181"/>
      <c r="B419" s="182"/>
      <c r="C419" s="186"/>
      <c r="D419" s="230"/>
      <c r="E419" s="182"/>
      <c r="F419" s="182"/>
      <c r="G419" s="182"/>
      <c r="H419" s="183"/>
      <c r="I419" s="184"/>
      <c r="J419" s="184"/>
      <c r="K419" s="224"/>
      <c r="L419" s="224"/>
      <c r="M419" s="224"/>
      <c r="N419" s="224"/>
      <c r="O419" s="224"/>
      <c r="P419" s="185"/>
      <c r="Q419" s="225"/>
      <c r="R419" s="182"/>
      <c r="S419" s="181"/>
      <c r="T419" s="181"/>
      <c r="U419" s="201"/>
      <c r="V419" s="226"/>
      <c r="AB419" s="228"/>
    </row>
    <row r="420" spans="1:28" s="227" customFormat="1" ht="20.2">
      <c r="A420" s="181"/>
      <c r="B420" s="182"/>
      <c r="C420" s="186"/>
      <c r="D420" s="230"/>
      <c r="E420" s="182"/>
      <c r="F420" s="182"/>
      <c r="G420" s="182"/>
      <c r="H420" s="183"/>
      <c r="I420" s="184"/>
      <c r="J420" s="184"/>
      <c r="K420" s="224"/>
      <c r="L420" s="224"/>
      <c r="M420" s="224"/>
      <c r="N420" s="224"/>
      <c r="O420" s="224"/>
      <c r="P420" s="185"/>
      <c r="Q420" s="225"/>
      <c r="R420" s="182"/>
      <c r="S420" s="181"/>
      <c r="T420" s="181"/>
      <c r="U420" s="201"/>
      <c r="V420" s="226"/>
      <c r="AB420" s="228"/>
    </row>
    <row r="421" spans="1:28" s="227" customFormat="1" ht="20.2">
      <c r="A421" s="181"/>
      <c r="B421" s="182"/>
      <c r="C421" s="186"/>
      <c r="D421" s="230"/>
      <c r="E421" s="182"/>
      <c r="F421" s="182"/>
      <c r="G421" s="182"/>
      <c r="H421" s="183"/>
      <c r="I421" s="184"/>
      <c r="J421" s="184"/>
      <c r="K421" s="224"/>
      <c r="L421" s="224"/>
      <c r="M421" s="224"/>
      <c r="N421" s="224"/>
      <c r="O421" s="224"/>
      <c r="P421" s="185"/>
      <c r="Q421" s="225"/>
      <c r="R421" s="182"/>
      <c r="S421" s="181"/>
      <c r="T421" s="181"/>
      <c r="U421" s="201"/>
      <c r="V421" s="226"/>
      <c r="AB421" s="228"/>
    </row>
    <row r="422" spans="1:28" s="227" customFormat="1" ht="20.2">
      <c r="A422" s="181"/>
      <c r="B422" s="182"/>
      <c r="C422" s="186"/>
      <c r="D422" s="230"/>
      <c r="E422" s="182"/>
      <c r="F422" s="182"/>
      <c r="G422" s="182"/>
      <c r="H422" s="183"/>
      <c r="I422" s="184"/>
      <c r="J422" s="184"/>
      <c r="K422" s="224"/>
      <c r="L422" s="224"/>
      <c r="M422" s="224"/>
      <c r="N422" s="224"/>
      <c r="O422" s="224"/>
      <c r="P422" s="185"/>
      <c r="Q422" s="225"/>
      <c r="R422" s="182"/>
      <c r="S422" s="181"/>
      <c r="T422" s="181"/>
      <c r="U422" s="201"/>
      <c r="V422" s="226"/>
      <c r="AB422" s="228"/>
    </row>
    <row r="423" spans="1:28" s="227" customFormat="1" ht="20.2">
      <c r="A423" s="181"/>
      <c r="B423" s="182"/>
      <c r="C423" s="186"/>
      <c r="D423" s="230"/>
      <c r="E423" s="182"/>
      <c r="F423" s="182"/>
      <c r="G423" s="182"/>
      <c r="H423" s="183"/>
      <c r="I423" s="184"/>
      <c r="J423" s="184"/>
      <c r="K423" s="224"/>
      <c r="L423" s="224"/>
      <c r="M423" s="224"/>
      <c r="N423" s="224"/>
      <c r="O423" s="224"/>
      <c r="P423" s="185"/>
      <c r="Q423" s="225"/>
      <c r="R423" s="182"/>
      <c r="S423" s="181"/>
      <c r="T423" s="181"/>
      <c r="U423" s="201"/>
      <c r="V423" s="226"/>
      <c r="AB423" s="228"/>
    </row>
    <row r="424" spans="1:28" s="227" customFormat="1" ht="20.2">
      <c r="A424" s="181"/>
      <c r="B424" s="182"/>
      <c r="C424" s="186"/>
      <c r="D424" s="230"/>
      <c r="E424" s="182"/>
      <c r="F424" s="182"/>
      <c r="G424" s="182"/>
      <c r="H424" s="183"/>
      <c r="I424" s="184"/>
      <c r="J424" s="184"/>
      <c r="K424" s="224"/>
      <c r="L424" s="224"/>
      <c r="M424" s="224"/>
      <c r="N424" s="224"/>
      <c r="O424" s="224"/>
      <c r="P424" s="185"/>
      <c r="Q424" s="225"/>
      <c r="R424" s="182"/>
      <c r="S424" s="181"/>
      <c r="T424" s="181"/>
      <c r="U424" s="201"/>
      <c r="V424" s="226"/>
      <c r="AB424" s="228"/>
    </row>
    <row r="425" spans="1:28" s="227" customFormat="1" ht="20.2">
      <c r="A425" s="181"/>
      <c r="B425" s="182"/>
      <c r="C425" s="186"/>
      <c r="D425" s="230"/>
      <c r="E425" s="182"/>
      <c r="F425" s="182"/>
      <c r="G425" s="182"/>
      <c r="H425" s="183"/>
      <c r="I425" s="184"/>
      <c r="J425" s="184"/>
      <c r="K425" s="224"/>
      <c r="L425" s="224"/>
      <c r="M425" s="224"/>
      <c r="N425" s="224"/>
      <c r="O425" s="224"/>
      <c r="P425" s="185"/>
      <c r="Q425" s="225"/>
      <c r="R425" s="182"/>
      <c r="S425" s="181"/>
      <c r="T425" s="181"/>
      <c r="U425" s="201"/>
      <c r="V425" s="226"/>
      <c r="AB425" s="228"/>
    </row>
    <row r="426" spans="1:28" s="227" customFormat="1" ht="20.2">
      <c r="A426" s="181"/>
      <c r="B426" s="182"/>
      <c r="C426" s="186"/>
      <c r="D426" s="230"/>
      <c r="E426" s="182"/>
      <c r="F426" s="182"/>
      <c r="G426" s="182"/>
      <c r="H426" s="183"/>
      <c r="I426" s="184"/>
      <c r="J426" s="184"/>
      <c r="K426" s="224"/>
      <c r="L426" s="224"/>
      <c r="M426" s="224"/>
      <c r="N426" s="224"/>
      <c r="O426" s="224"/>
      <c r="P426" s="185"/>
      <c r="Q426" s="225"/>
      <c r="R426" s="182"/>
      <c r="S426" s="181"/>
      <c r="T426" s="181"/>
      <c r="U426" s="201"/>
      <c r="V426" s="226"/>
      <c r="AB426" s="228"/>
    </row>
    <row r="427" spans="1:28" s="227" customFormat="1" ht="20.2">
      <c r="A427" s="181"/>
      <c r="B427" s="182"/>
      <c r="C427" s="186"/>
      <c r="D427" s="230"/>
      <c r="E427" s="182"/>
      <c r="F427" s="182"/>
      <c r="G427" s="182"/>
      <c r="H427" s="183"/>
      <c r="I427" s="184"/>
      <c r="J427" s="184"/>
      <c r="K427" s="224"/>
      <c r="L427" s="224"/>
      <c r="M427" s="224"/>
      <c r="N427" s="224"/>
      <c r="O427" s="224"/>
      <c r="P427" s="185"/>
      <c r="Q427" s="225"/>
      <c r="R427" s="182"/>
      <c r="S427" s="181"/>
      <c r="T427" s="181"/>
      <c r="U427" s="201"/>
      <c r="V427" s="226"/>
      <c r="AB427" s="228"/>
    </row>
    <row r="428" spans="1:28" s="227" customFormat="1" ht="20.2">
      <c r="A428" s="181"/>
      <c r="B428" s="182"/>
      <c r="C428" s="186"/>
      <c r="D428" s="230"/>
      <c r="E428" s="182"/>
      <c r="F428" s="182"/>
      <c r="G428" s="182"/>
      <c r="H428" s="183"/>
      <c r="I428" s="184"/>
      <c r="J428" s="184"/>
      <c r="K428" s="224"/>
      <c r="L428" s="224"/>
      <c r="M428" s="224"/>
      <c r="N428" s="224"/>
      <c r="O428" s="224"/>
      <c r="P428" s="185"/>
      <c r="Q428" s="225"/>
      <c r="R428" s="182"/>
      <c r="S428" s="181"/>
      <c r="T428" s="181"/>
      <c r="U428" s="201"/>
      <c r="V428" s="226"/>
      <c r="AB428" s="228"/>
    </row>
    <row r="429" spans="1:28" s="227" customFormat="1" ht="20.2">
      <c r="A429" s="181"/>
      <c r="B429" s="182"/>
      <c r="C429" s="186"/>
      <c r="D429" s="230"/>
      <c r="E429" s="182"/>
      <c r="F429" s="182"/>
      <c r="G429" s="182"/>
      <c r="H429" s="183"/>
      <c r="I429" s="184"/>
      <c r="J429" s="184"/>
      <c r="K429" s="224"/>
      <c r="L429" s="224"/>
      <c r="M429" s="224"/>
      <c r="N429" s="224"/>
      <c r="O429" s="224"/>
      <c r="P429" s="185"/>
      <c r="Q429" s="225"/>
      <c r="R429" s="182"/>
      <c r="S429" s="181"/>
      <c r="T429" s="181"/>
      <c r="U429" s="201"/>
      <c r="V429" s="226"/>
      <c r="AB429" s="228"/>
    </row>
    <row r="430" spans="1:28" s="227" customFormat="1" ht="20.2">
      <c r="A430" s="181"/>
      <c r="B430" s="182"/>
      <c r="C430" s="186"/>
      <c r="D430" s="230"/>
      <c r="E430" s="182"/>
      <c r="F430" s="182"/>
      <c r="G430" s="182"/>
      <c r="H430" s="183"/>
      <c r="I430" s="184"/>
      <c r="J430" s="184"/>
      <c r="K430" s="224"/>
      <c r="L430" s="224"/>
      <c r="M430" s="224"/>
      <c r="N430" s="224"/>
      <c r="O430" s="224"/>
      <c r="P430" s="185"/>
      <c r="Q430" s="225"/>
      <c r="R430" s="182"/>
      <c r="S430" s="181"/>
      <c r="T430" s="181"/>
      <c r="U430" s="201"/>
      <c r="V430" s="226"/>
      <c r="AB430" s="228"/>
    </row>
    <row r="431" spans="1:28" s="227" customFormat="1" ht="20.2">
      <c r="A431" s="181"/>
      <c r="B431" s="182"/>
      <c r="C431" s="186"/>
      <c r="D431" s="230"/>
      <c r="E431" s="182"/>
      <c r="F431" s="182"/>
      <c r="G431" s="182"/>
      <c r="H431" s="183"/>
      <c r="I431" s="184"/>
      <c r="J431" s="184"/>
      <c r="K431" s="224"/>
      <c r="L431" s="224"/>
      <c r="M431" s="224"/>
      <c r="N431" s="224"/>
      <c r="O431" s="224"/>
      <c r="P431" s="185"/>
      <c r="Q431" s="225"/>
      <c r="R431" s="182"/>
      <c r="S431" s="181"/>
      <c r="T431" s="181"/>
      <c r="U431" s="201"/>
      <c r="V431" s="226"/>
      <c r="AB431" s="228"/>
    </row>
    <row r="432" spans="1:28" s="227" customFormat="1" ht="20.2">
      <c r="A432" s="181"/>
      <c r="B432" s="182"/>
      <c r="C432" s="186"/>
      <c r="D432" s="230"/>
      <c r="E432" s="182"/>
      <c r="F432" s="182"/>
      <c r="G432" s="182"/>
      <c r="H432" s="183"/>
      <c r="I432" s="184"/>
      <c r="J432" s="184"/>
      <c r="K432" s="224"/>
      <c r="L432" s="224"/>
      <c r="M432" s="224"/>
      <c r="N432" s="224"/>
      <c r="O432" s="224"/>
      <c r="P432" s="185"/>
      <c r="Q432" s="225"/>
      <c r="R432" s="182"/>
      <c r="S432" s="181"/>
      <c r="T432" s="181"/>
      <c r="U432" s="201"/>
      <c r="V432" s="226"/>
      <c r="AB432" s="228"/>
    </row>
    <row r="433" spans="1:28" s="227" customFormat="1" ht="20.2">
      <c r="A433" s="181"/>
      <c r="B433" s="182"/>
      <c r="C433" s="186"/>
      <c r="D433" s="230"/>
      <c r="E433" s="182"/>
      <c r="F433" s="182"/>
      <c r="G433" s="182"/>
      <c r="H433" s="183"/>
      <c r="I433" s="184"/>
      <c r="J433" s="184"/>
      <c r="K433" s="224"/>
      <c r="L433" s="224"/>
      <c r="M433" s="224"/>
      <c r="N433" s="224"/>
      <c r="O433" s="224"/>
      <c r="P433" s="185"/>
      <c r="Q433" s="225"/>
      <c r="R433" s="182"/>
      <c r="S433" s="181"/>
      <c r="T433" s="181"/>
      <c r="U433" s="201"/>
      <c r="V433" s="226"/>
      <c r="AB433" s="228"/>
    </row>
    <row r="434" spans="1:28" s="227" customFormat="1" ht="20.2">
      <c r="A434" s="181"/>
      <c r="B434" s="182"/>
      <c r="C434" s="186"/>
      <c r="D434" s="230"/>
      <c r="E434" s="182"/>
      <c r="F434" s="182"/>
      <c r="G434" s="182"/>
      <c r="H434" s="183"/>
      <c r="I434" s="184"/>
      <c r="J434" s="184"/>
      <c r="K434" s="224"/>
      <c r="L434" s="224"/>
      <c r="M434" s="224"/>
      <c r="N434" s="224"/>
      <c r="O434" s="224"/>
      <c r="P434" s="185"/>
      <c r="Q434" s="225"/>
      <c r="R434" s="182"/>
      <c r="S434" s="181"/>
      <c r="T434" s="181"/>
      <c r="U434" s="201"/>
      <c r="V434" s="226"/>
      <c r="AB434" s="228"/>
    </row>
    <row r="435" spans="1:28" s="227" customFormat="1" ht="20.2">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S452" ca="1" si="69">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X452" ca="1" si="70">IF(AND(C435="Smelter not listed",OR(LEN(D435)=0,LEN(E435)=0)),1,0)</f>
        <v>0</v>
      </c>
      <c r="AB435" s="228" t="str">
        <f t="shared" ref="AB435:AB452" si="71">B435&amp;C435</f>
        <v/>
      </c>
    </row>
    <row r="436" spans="1:28" s="227" customFormat="1" ht="20.2">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0"/>
        <v>0</v>
      </c>
      <c r="AB436" s="228" t="str">
        <f t="shared" si="71"/>
        <v/>
      </c>
    </row>
    <row r="437" spans="1:28" s="227" customFormat="1" ht="20.2">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0"/>
        <v>0</v>
      </c>
      <c r="AB437" s="228" t="str">
        <f t="shared" si="71"/>
        <v/>
      </c>
    </row>
    <row r="438" spans="1:28" s="227" customFormat="1" ht="20.2">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0"/>
        <v>0</v>
      </c>
      <c r="AB438" s="228" t="str">
        <f t="shared" si="71"/>
        <v/>
      </c>
    </row>
    <row r="439" spans="1:28" s="227" customFormat="1" ht="20.2">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0"/>
        <v>0</v>
      </c>
      <c r="AB439" s="228" t="str">
        <f t="shared" si="71"/>
        <v/>
      </c>
    </row>
    <row r="440" spans="1:28" s="227" customFormat="1" ht="20.2">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0"/>
        <v>0</v>
      </c>
      <c r="AB440" s="228" t="str">
        <f t="shared" si="71"/>
        <v/>
      </c>
    </row>
    <row r="441" spans="1:28" s="227" customFormat="1" ht="20.2">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0"/>
        <v>0</v>
      </c>
      <c r="AB441" s="228" t="str">
        <f t="shared" si="71"/>
        <v/>
      </c>
    </row>
    <row r="442" spans="1:28" s="227" customFormat="1" ht="20.2">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0"/>
        <v>0</v>
      </c>
      <c r="AB442" s="228" t="str">
        <f t="shared" si="71"/>
        <v/>
      </c>
    </row>
    <row r="443" spans="1:28" s="227" customFormat="1" ht="20.2">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0"/>
        <v>0</v>
      </c>
      <c r="AB443" s="228" t="str">
        <f t="shared" si="71"/>
        <v/>
      </c>
    </row>
    <row r="444" spans="1:28" s="227" customFormat="1" ht="20.2">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0"/>
        <v>0</v>
      </c>
      <c r="AB444" s="228" t="str">
        <f t="shared" si="71"/>
        <v/>
      </c>
    </row>
    <row r="445" spans="1:28" s="227" customFormat="1" ht="20.2">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0"/>
        <v>0</v>
      </c>
      <c r="AB445" s="228" t="str">
        <f t="shared" si="71"/>
        <v/>
      </c>
    </row>
    <row r="446" spans="1:28" s="227" customFormat="1" ht="20.2">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0"/>
        <v>0</v>
      </c>
      <c r="AB446" s="228" t="str">
        <f t="shared" si="71"/>
        <v/>
      </c>
    </row>
    <row r="447" spans="1:28" s="227" customFormat="1" ht="20.2">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0"/>
        <v>0</v>
      </c>
      <c r="AB447" s="228" t="str">
        <f t="shared" si="71"/>
        <v/>
      </c>
    </row>
    <row r="448" spans="1:28" s="227" customFormat="1" ht="20.2">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0"/>
        <v>0</v>
      </c>
      <c r="AB448" s="228" t="str">
        <f t="shared" si="71"/>
        <v/>
      </c>
    </row>
    <row r="449" spans="1:28" s="227" customFormat="1" ht="20.2">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0"/>
        <v>0</v>
      </c>
      <c r="AB449" s="228" t="str">
        <f t="shared" si="71"/>
        <v/>
      </c>
    </row>
    <row r="450" spans="1:28" s="227" customFormat="1" ht="20.2">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0"/>
        <v>0</v>
      </c>
      <c r="AB450" s="228" t="str">
        <f t="shared" si="71"/>
        <v/>
      </c>
    </row>
    <row r="451" spans="1:28" s="227" customFormat="1" ht="20.2">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0"/>
        <v>0</v>
      </c>
      <c r="AB451" s="228" t="str">
        <f t="shared" si="71"/>
        <v/>
      </c>
    </row>
    <row r="452" spans="1:28" s="227" customFormat="1" ht="20.2">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0"/>
        <v>0</v>
      </c>
      <c r="AB452" s="228" t="str">
        <f t="shared" si="71"/>
        <v/>
      </c>
    </row>
    <row r="453" spans="1:28" s="227" customFormat="1" ht="20.2">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7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73">IF(AND(C453="Smelter not listed",OR(LEN(D453)=0,LEN(E453)=0)),1,0)</f>
        <v>0</v>
      </c>
      <c r="AB453" s="228" t="str">
        <f t="shared" ref="AB453" si="74">B453&amp;C453</f>
        <v/>
      </c>
    </row>
    <row r="454" spans="1:28" s="227" customFormat="1" ht="20.2">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7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76">IF(AND(C454="Smelter not listed",OR(LEN(D454)=0,LEN(E454)=0)),1,0)</f>
        <v>0</v>
      </c>
      <c r="AB454" s="228" t="str">
        <f t="shared" ref="AB454:AB485" si="77">B454&amp;C454</f>
        <v/>
      </c>
    </row>
    <row r="455" spans="1:28" s="227" customFormat="1" ht="20.2">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6"/>
        <v>0</v>
      </c>
      <c r="AB455" s="228" t="str">
        <f t="shared" si="77"/>
        <v/>
      </c>
    </row>
    <row r="456" spans="1:28" s="227" customFormat="1" ht="20.2">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6"/>
        <v>0</v>
      </c>
      <c r="AB456" s="228" t="str">
        <f t="shared" si="77"/>
        <v/>
      </c>
    </row>
    <row r="457" spans="1:28" s="227" customFormat="1" ht="20.2">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6"/>
        <v>0</v>
      </c>
      <c r="AB457" s="228" t="str">
        <f t="shared" si="77"/>
        <v/>
      </c>
    </row>
    <row r="458" spans="1:28" s="227" customFormat="1" ht="20.2">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6"/>
        <v>0</v>
      </c>
      <c r="AB458" s="228" t="str">
        <f t="shared" si="77"/>
        <v/>
      </c>
    </row>
    <row r="459" spans="1:28" s="227" customFormat="1" ht="20.2">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6"/>
        <v>0</v>
      </c>
      <c r="AB459" s="228" t="str">
        <f t="shared" si="77"/>
        <v/>
      </c>
    </row>
    <row r="460" spans="1:28" s="227" customFormat="1" ht="20.2">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6"/>
        <v>0</v>
      </c>
      <c r="AB460" s="228" t="str">
        <f t="shared" si="77"/>
        <v/>
      </c>
    </row>
    <row r="461" spans="1:28" s="227" customFormat="1" ht="20.2">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6"/>
        <v>0</v>
      </c>
      <c r="AB461" s="228" t="str">
        <f t="shared" si="77"/>
        <v/>
      </c>
    </row>
    <row r="462" spans="1:28" s="227" customFormat="1" ht="20.2">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6"/>
        <v>0</v>
      </c>
      <c r="AB462" s="228" t="str">
        <f t="shared" si="77"/>
        <v/>
      </c>
    </row>
    <row r="463" spans="1:28" s="227" customFormat="1" ht="20.2">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6"/>
        <v>0</v>
      </c>
      <c r="AB463" s="228" t="str">
        <f t="shared" si="77"/>
        <v/>
      </c>
    </row>
    <row r="464" spans="1:28" s="227" customFormat="1" ht="20.2">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6"/>
        <v>0</v>
      </c>
      <c r="AB464" s="228" t="str">
        <f t="shared" si="77"/>
        <v/>
      </c>
    </row>
    <row r="465" spans="1:28" s="227" customFormat="1" ht="20.2">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6"/>
        <v>0</v>
      </c>
      <c r="AB465" s="228" t="str">
        <f t="shared" si="77"/>
        <v/>
      </c>
    </row>
    <row r="466" spans="1:28" s="227" customFormat="1" ht="20.2">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6"/>
        <v>0</v>
      </c>
      <c r="AB466" s="228" t="str">
        <f t="shared" si="77"/>
        <v/>
      </c>
    </row>
    <row r="467" spans="1:28" s="227" customFormat="1" ht="20.2">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6"/>
        <v>0</v>
      </c>
      <c r="AB467" s="228" t="str">
        <f t="shared" si="77"/>
        <v/>
      </c>
    </row>
    <row r="468" spans="1:28" s="227" customFormat="1" ht="20.2">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6"/>
        <v>0</v>
      </c>
      <c r="AB468" s="228" t="str">
        <f t="shared" si="77"/>
        <v/>
      </c>
    </row>
    <row r="469" spans="1:28" s="227" customFormat="1" ht="20.2">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6"/>
        <v>0</v>
      </c>
      <c r="AB469" s="228" t="str">
        <f t="shared" si="77"/>
        <v/>
      </c>
    </row>
    <row r="470" spans="1:28" s="227" customFormat="1" ht="20.2">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6"/>
        <v>0</v>
      </c>
      <c r="AB470" s="228" t="str">
        <f t="shared" si="77"/>
        <v/>
      </c>
    </row>
    <row r="471" spans="1:28" s="227" customFormat="1" ht="20.2">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6"/>
        <v>0</v>
      </c>
      <c r="AB471" s="228" t="str">
        <f t="shared" si="77"/>
        <v/>
      </c>
    </row>
    <row r="472" spans="1:28" s="227" customFormat="1" ht="20.2">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6"/>
        <v>0</v>
      </c>
      <c r="AB472" s="228" t="str">
        <f t="shared" si="77"/>
        <v/>
      </c>
    </row>
    <row r="473" spans="1:28" s="227" customFormat="1" ht="20.2">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6"/>
        <v>0</v>
      </c>
      <c r="AB473" s="228" t="str">
        <f t="shared" si="77"/>
        <v/>
      </c>
    </row>
    <row r="474" spans="1:28" s="227" customFormat="1" ht="20.2">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6"/>
        <v>0</v>
      </c>
      <c r="AB474" s="228" t="str">
        <f t="shared" si="77"/>
        <v/>
      </c>
    </row>
    <row r="475" spans="1:28" s="227" customFormat="1" ht="20.2">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6"/>
        <v>0</v>
      </c>
      <c r="AB475" s="228" t="str">
        <f t="shared" si="77"/>
        <v/>
      </c>
    </row>
    <row r="476" spans="1:28" s="227" customFormat="1" ht="20.2">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6"/>
        <v>0</v>
      </c>
      <c r="AB476" s="228" t="str">
        <f t="shared" si="77"/>
        <v/>
      </c>
    </row>
    <row r="477" spans="1:28" s="227" customFormat="1" ht="20.2">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6"/>
        <v>0</v>
      </c>
      <c r="AB477" s="228" t="str">
        <f t="shared" si="77"/>
        <v/>
      </c>
    </row>
    <row r="478" spans="1:28" s="227" customFormat="1" ht="20.2">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6"/>
        <v>0</v>
      </c>
      <c r="AB478" s="228" t="str">
        <f t="shared" si="77"/>
        <v/>
      </c>
    </row>
    <row r="479" spans="1:28" s="227" customFormat="1" ht="20.2">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6"/>
        <v>0</v>
      </c>
      <c r="AB479" s="228" t="str">
        <f t="shared" si="77"/>
        <v/>
      </c>
    </row>
    <row r="480" spans="1:28" s="227" customFormat="1" ht="20.2">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6"/>
        <v>0</v>
      </c>
      <c r="AB480" s="228" t="str">
        <f t="shared" si="77"/>
        <v/>
      </c>
    </row>
    <row r="481" spans="1:28" s="227" customFormat="1" ht="20.2">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6"/>
        <v>0</v>
      </c>
      <c r="AB481" s="228" t="str">
        <f t="shared" si="77"/>
        <v/>
      </c>
    </row>
    <row r="482" spans="1:28" s="227" customFormat="1" ht="20.2">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6"/>
        <v>0</v>
      </c>
      <c r="AB482" s="228" t="str">
        <f t="shared" si="77"/>
        <v/>
      </c>
    </row>
    <row r="483" spans="1:28" s="227" customFormat="1" ht="20.2">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6"/>
        <v>0</v>
      </c>
      <c r="AB483" s="228" t="str">
        <f t="shared" si="77"/>
        <v/>
      </c>
    </row>
    <row r="484" spans="1:28" s="227" customFormat="1" ht="20.2">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2">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2">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9">IF(AND(C486="Smelter not listed",OR(LEN(D486)=0,LEN(E486)=0)),1,0)</f>
        <v>0</v>
      </c>
      <c r="AB486" s="228" t="str">
        <f t="shared" ref="AB486:AB516" si="80">B486&amp;C486</f>
        <v/>
      </c>
    </row>
    <row r="487" spans="1:28" s="227" customFormat="1" ht="20.2">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9"/>
        <v>0</v>
      </c>
      <c r="AB487" s="228" t="str">
        <f t="shared" si="80"/>
        <v/>
      </c>
    </row>
    <row r="488" spans="1:28" s="227" customFormat="1" ht="20.2">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9"/>
        <v>0</v>
      </c>
      <c r="AB488" s="228" t="str">
        <f t="shared" si="80"/>
        <v/>
      </c>
    </row>
    <row r="489" spans="1:28" s="227" customFormat="1" ht="20.2">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9"/>
        <v>0</v>
      </c>
      <c r="AB489" s="228" t="str">
        <f t="shared" si="80"/>
        <v/>
      </c>
    </row>
    <row r="490" spans="1:28" s="227" customFormat="1" ht="20.2">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9"/>
        <v>0</v>
      </c>
      <c r="AB490" s="228" t="str">
        <f t="shared" si="80"/>
        <v/>
      </c>
    </row>
    <row r="491" spans="1:28" s="227" customFormat="1" ht="20.2">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9"/>
        <v>0</v>
      </c>
      <c r="AB491" s="228" t="str">
        <f t="shared" si="80"/>
        <v/>
      </c>
    </row>
    <row r="492" spans="1:28" s="227" customFormat="1" ht="20.2">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9"/>
        <v>0</v>
      </c>
      <c r="AB492" s="228" t="str">
        <f t="shared" si="80"/>
        <v/>
      </c>
    </row>
    <row r="493" spans="1:28" s="227" customFormat="1" ht="20.2">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9"/>
        <v>0</v>
      </c>
      <c r="AB493" s="228" t="str">
        <f t="shared" si="80"/>
        <v/>
      </c>
    </row>
    <row r="494" spans="1:28" s="227" customFormat="1" ht="20.2">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9"/>
        <v>0</v>
      </c>
      <c r="AB494" s="228" t="str">
        <f t="shared" si="80"/>
        <v/>
      </c>
    </row>
    <row r="495" spans="1:28" s="227" customFormat="1" ht="20.2">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9"/>
        <v>0</v>
      </c>
      <c r="AB495" s="228" t="str">
        <f t="shared" si="80"/>
        <v/>
      </c>
    </row>
    <row r="496" spans="1:28" s="227" customFormat="1" ht="20.2">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9"/>
        <v>0</v>
      </c>
      <c r="AB496" s="228" t="str">
        <f t="shared" si="80"/>
        <v/>
      </c>
    </row>
    <row r="497" spans="1:28" s="227" customFormat="1" ht="20.2">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9"/>
        <v>0</v>
      </c>
      <c r="AB497" s="228" t="str">
        <f t="shared" si="80"/>
        <v/>
      </c>
    </row>
    <row r="498" spans="1:28" s="227" customFormat="1" ht="20.2">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9"/>
        <v>0</v>
      </c>
      <c r="AB498" s="228" t="str">
        <f t="shared" si="80"/>
        <v/>
      </c>
    </row>
    <row r="499" spans="1:28" s="227" customFormat="1" ht="20.2">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9"/>
        <v>0</v>
      </c>
      <c r="AB499" s="228" t="str">
        <f t="shared" si="80"/>
        <v/>
      </c>
    </row>
    <row r="500" spans="1:28" s="227" customFormat="1" ht="20.2">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9"/>
        <v>0</v>
      </c>
      <c r="AB500" s="228" t="str">
        <f t="shared" si="80"/>
        <v/>
      </c>
    </row>
    <row r="501" spans="1:28" s="227" customFormat="1" ht="20.2">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9"/>
        <v>0</v>
      </c>
      <c r="AB501" s="228" t="str">
        <f t="shared" si="80"/>
        <v/>
      </c>
    </row>
    <row r="502" spans="1:28" s="227" customFormat="1" ht="20.2">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9"/>
        <v>0</v>
      </c>
      <c r="AB502" s="228" t="str">
        <f t="shared" si="80"/>
        <v/>
      </c>
    </row>
    <row r="503" spans="1:28" s="227" customFormat="1" ht="20.2">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9"/>
        <v>0</v>
      </c>
      <c r="AB503" s="228" t="str">
        <f t="shared" si="80"/>
        <v/>
      </c>
    </row>
    <row r="504" spans="1:28" s="227" customFormat="1" ht="20.2">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9"/>
        <v>0</v>
      </c>
      <c r="AB504" s="228" t="str">
        <f t="shared" si="80"/>
        <v/>
      </c>
    </row>
    <row r="505" spans="1:28" s="227" customFormat="1" ht="20.2">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9"/>
        <v>0</v>
      </c>
      <c r="AB505" s="228" t="str">
        <f t="shared" si="80"/>
        <v/>
      </c>
    </row>
    <row r="506" spans="1:28" s="227" customFormat="1" ht="20.2">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9"/>
        <v>0</v>
      </c>
      <c r="AB506" s="228" t="str">
        <f t="shared" si="80"/>
        <v/>
      </c>
    </row>
    <row r="507" spans="1:28" s="227" customFormat="1" ht="20.2">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9"/>
        <v>0</v>
      </c>
      <c r="AB507" s="228" t="str">
        <f t="shared" si="80"/>
        <v/>
      </c>
    </row>
    <row r="508" spans="1:28" s="227" customFormat="1" ht="20.2">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9"/>
        <v>0</v>
      </c>
      <c r="AB508" s="228" t="str">
        <f t="shared" si="80"/>
        <v/>
      </c>
    </row>
    <row r="509" spans="1:28" s="227" customFormat="1" ht="20.2">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9"/>
        <v>0</v>
      </c>
      <c r="AB509" s="228" t="str">
        <f t="shared" si="80"/>
        <v/>
      </c>
    </row>
    <row r="510" spans="1:28" s="227" customFormat="1" ht="20.2">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9"/>
        <v>0</v>
      </c>
      <c r="AB510" s="228" t="str">
        <f t="shared" si="80"/>
        <v/>
      </c>
    </row>
    <row r="511" spans="1:28" s="227" customFormat="1" ht="20.2">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9"/>
        <v>0</v>
      </c>
      <c r="AB511" s="228" t="str">
        <f t="shared" si="80"/>
        <v/>
      </c>
    </row>
    <row r="512" spans="1:28" s="227" customFormat="1" ht="20.2">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9"/>
        <v>0</v>
      </c>
      <c r="AB512" s="228" t="str">
        <f t="shared" si="80"/>
        <v/>
      </c>
    </row>
    <row r="513" spans="1:28" s="227" customFormat="1" ht="20.2">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9"/>
        <v>0</v>
      </c>
      <c r="AB513" s="228" t="str">
        <f t="shared" si="80"/>
        <v/>
      </c>
    </row>
    <row r="514" spans="1:28" s="227" customFormat="1" ht="20.2">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9"/>
        <v>0</v>
      </c>
      <c r="AB514" s="228" t="str">
        <f t="shared" si="80"/>
        <v/>
      </c>
    </row>
    <row r="515" spans="1:28" s="227" customFormat="1" ht="20.2">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9"/>
        <v>0</v>
      </c>
      <c r="AB515" s="228" t="str">
        <f t="shared" si="80"/>
        <v/>
      </c>
    </row>
    <row r="516" spans="1:28" s="227" customFormat="1" ht="20.2">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9"/>
        <v>0</v>
      </c>
      <c r="AB516" s="228" t="str">
        <f t="shared" si="80"/>
        <v/>
      </c>
    </row>
    <row r="517" spans="1:28" s="227" customFormat="1" ht="20.2">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8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82">IF(AND(C517="Smelter not listed",OR(LEN(D517)=0,LEN(E517)=0)),1,0)</f>
        <v>0</v>
      </c>
      <c r="AB517" s="228" t="str">
        <f t="shared" ref="AB517" si="83">B517&amp;C517</f>
        <v/>
      </c>
    </row>
    <row r="518" spans="1:28" s="227" customFormat="1" ht="20.2">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8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85">IF(AND(C518="Smelter not listed",OR(LEN(D518)=0,LEN(E518)=0)),1,0)</f>
        <v>0</v>
      </c>
      <c r="AB518" s="228" t="str">
        <f t="shared" ref="AB518:AB549" si="86">B518&amp;C518</f>
        <v/>
      </c>
    </row>
    <row r="519" spans="1:28" s="227" customFormat="1" ht="20.2">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5"/>
        <v>0</v>
      </c>
      <c r="AB519" s="228" t="str">
        <f t="shared" si="86"/>
        <v/>
      </c>
    </row>
    <row r="520" spans="1:28" s="227" customFormat="1" ht="20.2">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5"/>
        <v>0</v>
      </c>
      <c r="AB520" s="228" t="str">
        <f t="shared" si="86"/>
        <v/>
      </c>
    </row>
    <row r="521" spans="1:28" s="227" customFormat="1" ht="20.2">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5"/>
        <v>0</v>
      </c>
      <c r="AB521" s="228" t="str">
        <f t="shared" si="86"/>
        <v/>
      </c>
    </row>
    <row r="522" spans="1:28" s="227" customFormat="1" ht="20.2">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5"/>
        <v>0</v>
      </c>
      <c r="AB522" s="228" t="str">
        <f t="shared" si="86"/>
        <v/>
      </c>
    </row>
    <row r="523" spans="1:28" s="227" customFormat="1" ht="20.2">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5"/>
        <v>0</v>
      </c>
      <c r="AB523" s="228" t="str">
        <f t="shared" si="86"/>
        <v/>
      </c>
    </row>
    <row r="524" spans="1:28" s="227" customFormat="1" ht="20.2">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5"/>
        <v>0</v>
      </c>
      <c r="AB524" s="228" t="str">
        <f t="shared" si="86"/>
        <v/>
      </c>
    </row>
    <row r="525" spans="1:28" s="227" customFormat="1" ht="20.2">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5"/>
        <v>0</v>
      </c>
      <c r="AB525" s="228" t="str">
        <f t="shared" si="86"/>
        <v/>
      </c>
    </row>
    <row r="526" spans="1:28" s="227" customFormat="1" ht="20.2">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5"/>
        <v>0</v>
      </c>
      <c r="AB526" s="228" t="str">
        <f t="shared" si="86"/>
        <v/>
      </c>
    </row>
    <row r="527" spans="1:28" s="227" customFormat="1" ht="20.2">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5"/>
        <v>0</v>
      </c>
      <c r="AB527" s="228" t="str">
        <f t="shared" si="86"/>
        <v/>
      </c>
    </row>
    <row r="528" spans="1:28" s="227" customFormat="1" ht="20.2">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5"/>
        <v>0</v>
      </c>
      <c r="AB528" s="228" t="str">
        <f t="shared" si="86"/>
        <v/>
      </c>
    </row>
    <row r="529" spans="1:28" s="227" customFormat="1" ht="20.2">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5"/>
        <v>0</v>
      </c>
      <c r="AB529" s="228" t="str">
        <f t="shared" si="86"/>
        <v/>
      </c>
    </row>
    <row r="530" spans="1:28" s="227" customFormat="1" ht="20.2">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5"/>
        <v>0</v>
      </c>
      <c r="AB530" s="228" t="str">
        <f t="shared" si="86"/>
        <v/>
      </c>
    </row>
    <row r="531" spans="1:28" s="227" customFormat="1" ht="20.2">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5"/>
        <v>0</v>
      </c>
      <c r="AB531" s="228" t="str">
        <f t="shared" si="86"/>
        <v/>
      </c>
    </row>
    <row r="532" spans="1:28" s="227" customFormat="1" ht="20.2">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5"/>
        <v>0</v>
      </c>
      <c r="AB532" s="228" t="str">
        <f t="shared" si="86"/>
        <v/>
      </c>
    </row>
    <row r="533" spans="1:28" s="227" customFormat="1" ht="20.2">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5"/>
        <v>0</v>
      </c>
      <c r="AB533" s="228" t="str">
        <f t="shared" si="86"/>
        <v/>
      </c>
    </row>
    <row r="534" spans="1:28" s="227" customFormat="1" ht="20.2">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5"/>
        <v>0</v>
      </c>
      <c r="AB534" s="228" t="str">
        <f t="shared" si="86"/>
        <v/>
      </c>
    </row>
    <row r="535" spans="1:28" s="227" customFormat="1" ht="20.2">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5"/>
        <v>0</v>
      </c>
      <c r="AB535" s="228" t="str">
        <f t="shared" si="86"/>
        <v/>
      </c>
    </row>
    <row r="536" spans="1:28" s="227" customFormat="1" ht="20.2">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5"/>
        <v>0</v>
      </c>
      <c r="AB536" s="228" t="str">
        <f t="shared" si="86"/>
        <v/>
      </c>
    </row>
    <row r="537" spans="1:28" s="227" customFormat="1" ht="20.2">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5"/>
        <v>0</v>
      </c>
      <c r="AB537" s="228" t="str">
        <f t="shared" si="86"/>
        <v/>
      </c>
    </row>
    <row r="538" spans="1:28" s="227" customFormat="1" ht="20.2">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5"/>
        <v>0</v>
      </c>
      <c r="AB538" s="228" t="str">
        <f t="shared" si="86"/>
        <v/>
      </c>
    </row>
    <row r="539" spans="1:28" s="227" customFormat="1" ht="20.2">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5"/>
        <v>0</v>
      </c>
      <c r="AB539" s="228" t="str">
        <f t="shared" si="86"/>
        <v/>
      </c>
    </row>
    <row r="540" spans="1:28" s="227" customFormat="1" ht="20.2">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5"/>
        <v>0</v>
      </c>
      <c r="AB540" s="228" t="str">
        <f t="shared" si="86"/>
        <v/>
      </c>
    </row>
    <row r="541" spans="1:28" s="227" customFormat="1" ht="20.2">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5"/>
        <v>0</v>
      </c>
      <c r="AB541" s="228" t="str">
        <f t="shared" si="86"/>
        <v/>
      </c>
    </row>
    <row r="542" spans="1:28" s="227" customFormat="1" ht="20.2">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5"/>
        <v>0</v>
      </c>
      <c r="AB542" s="228" t="str">
        <f t="shared" si="86"/>
        <v/>
      </c>
    </row>
    <row r="543" spans="1:28" s="227" customFormat="1" ht="20.2">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5"/>
        <v>0</v>
      </c>
      <c r="AB543" s="228" t="str">
        <f t="shared" si="86"/>
        <v/>
      </c>
    </row>
    <row r="544" spans="1:28" s="227" customFormat="1" ht="20.2">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5"/>
        <v>0</v>
      </c>
      <c r="AB544" s="228" t="str">
        <f t="shared" si="86"/>
        <v/>
      </c>
    </row>
    <row r="545" spans="1:28" s="227" customFormat="1" ht="20.2">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5"/>
        <v>0</v>
      </c>
      <c r="AB545" s="228" t="str">
        <f t="shared" si="86"/>
        <v/>
      </c>
    </row>
    <row r="546" spans="1:28" s="227" customFormat="1" ht="20.2">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5"/>
        <v>0</v>
      </c>
      <c r="AB546" s="228" t="str">
        <f t="shared" si="86"/>
        <v/>
      </c>
    </row>
    <row r="547" spans="1:28" s="227" customFormat="1" ht="20.2">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5"/>
        <v>0</v>
      </c>
      <c r="AB547" s="228" t="str">
        <f t="shared" si="86"/>
        <v/>
      </c>
    </row>
    <row r="548" spans="1:28" s="227" customFormat="1" ht="20.2">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2">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2">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8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8">IF(AND(C550="Smelter not listed",OR(LEN(D550)=0,LEN(E550)=0)),1,0)</f>
        <v>0</v>
      </c>
      <c r="AB550" s="228" t="str">
        <f t="shared" ref="AB550:AB580" si="89">B550&amp;C550</f>
        <v/>
      </c>
    </row>
    <row r="551" spans="1:28" s="227" customFormat="1" ht="20.2">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8"/>
        <v>0</v>
      </c>
      <c r="AB551" s="228" t="str">
        <f t="shared" si="89"/>
        <v/>
      </c>
    </row>
    <row r="552" spans="1:28" s="227" customFormat="1" ht="20.2">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8"/>
        <v>0</v>
      </c>
      <c r="AB552" s="228" t="str">
        <f t="shared" si="89"/>
        <v/>
      </c>
    </row>
    <row r="553" spans="1:28" s="227" customFormat="1" ht="20.2">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8"/>
        <v>0</v>
      </c>
      <c r="AB553" s="228" t="str">
        <f t="shared" si="89"/>
        <v/>
      </c>
    </row>
    <row r="554" spans="1:28" s="227" customFormat="1" ht="20.2">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8"/>
        <v>0</v>
      </c>
      <c r="AB554" s="228" t="str">
        <f t="shared" si="89"/>
        <v/>
      </c>
    </row>
    <row r="555" spans="1:28" s="227" customFormat="1" ht="20.2">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8"/>
        <v>0</v>
      </c>
      <c r="AB555" s="228" t="str">
        <f t="shared" si="89"/>
        <v/>
      </c>
    </row>
    <row r="556" spans="1:28" s="227" customFormat="1" ht="20.2">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8"/>
        <v>0</v>
      </c>
      <c r="AB556" s="228" t="str">
        <f t="shared" si="89"/>
        <v/>
      </c>
    </row>
    <row r="557" spans="1:28" s="227" customFormat="1" ht="20.2">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8"/>
        <v>0</v>
      </c>
      <c r="AB557" s="228" t="str">
        <f t="shared" si="89"/>
        <v/>
      </c>
    </row>
    <row r="558" spans="1:28" s="227" customFormat="1" ht="20.2">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8"/>
        <v>0</v>
      </c>
      <c r="AB558" s="228" t="str">
        <f t="shared" si="89"/>
        <v/>
      </c>
    </row>
    <row r="559" spans="1:28" s="227" customFormat="1" ht="20.2">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8"/>
        <v>0</v>
      </c>
      <c r="AB559" s="228" t="str">
        <f t="shared" si="89"/>
        <v/>
      </c>
    </row>
    <row r="560" spans="1:28" s="227" customFormat="1" ht="20.2">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8"/>
        <v>0</v>
      </c>
      <c r="AB560" s="228" t="str">
        <f t="shared" si="89"/>
        <v/>
      </c>
    </row>
    <row r="561" spans="1:28" s="227" customFormat="1" ht="20.2">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8"/>
        <v>0</v>
      </c>
      <c r="AB561" s="228" t="str">
        <f t="shared" si="89"/>
        <v/>
      </c>
    </row>
    <row r="562" spans="1:28" s="227" customFormat="1" ht="20.2">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8"/>
        <v>0</v>
      </c>
      <c r="AB562" s="228" t="str">
        <f t="shared" si="89"/>
        <v/>
      </c>
    </row>
    <row r="563" spans="1:28" s="227" customFormat="1" ht="20.2">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8"/>
        <v>0</v>
      </c>
      <c r="AB563" s="228" t="str">
        <f t="shared" si="89"/>
        <v/>
      </c>
    </row>
    <row r="564" spans="1:28" s="227" customFormat="1" ht="20.2">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8"/>
        <v>0</v>
      </c>
      <c r="AB564" s="228" t="str">
        <f t="shared" si="89"/>
        <v/>
      </c>
    </row>
    <row r="565" spans="1:28" s="227" customFormat="1" ht="20.2">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8"/>
        <v>0</v>
      </c>
      <c r="AB565" s="228" t="str">
        <f t="shared" si="89"/>
        <v/>
      </c>
    </row>
    <row r="566" spans="1:28" s="227" customFormat="1" ht="20.2">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2">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2">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2">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2">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2">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2">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2">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9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91">IF(AND(C581="Smelter not listed",OR(LEN(D581)=0,LEN(E581)=0)),1,0)</f>
        <v>0</v>
      </c>
      <c r="AB581" s="228" t="str">
        <f t="shared" ref="AB581" si="92">B581&amp;C581</f>
        <v/>
      </c>
    </row>
    <row r="582" spans="1:28" s="227" customFormat="1" ht="20.2">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9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94">IF(AND(C586="Smelter not listed",OR(LEN(D586)=0,LEN(E586)=0)),1,0)</f>
        <v>0</v>
      </c>
      <c r="AB586" s="228" t="str">
        <f t="shared" ref="AB586" si="95">B586&amp;C586</f>
        <v/>
      </c>
    </row>
    <row r="587" spans="1:28" s="227" customFormat="1" ht="20.2">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9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97">IF(AND(C587="Smelter not listed",OR(LEN(D587)=0,LEN(E587)=0)),1,0)</f>
        <v>0</v>
      </c>
      <c r="AB587" s="228" t="str">
        <f t="shared" ref="AB587:AB634" si="98">B587&amp;C587</f>
        <v/>
      </c>
    </row>
    <row r="588" spans="1:28" s="227" customFormat="1" ht="20.2">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7"/>
        <v>0</v>
      </c>
      <c r="AB588" s="228" t="str">
        <f t="shared" si="98"/>
        <v/>
      </c>
    </row>
    <row r="589" spans="1:28" s="227" customFormat="1" ht="20.2">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7"/>
        <v>0</v>
      </c>
      <c r="AB589" s="228" t="str">
        <f t="shared" si="98"/>
        <v/>
      </c>
    </row>
    <row r="590" spans="1:28" s="227" customFormat="1" ht="20.2">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7"/>
        <v>0</v>
      </c>
      <c r="AB590" s="228" t="str">
        <f t="shared" si="98"/>
        <v/>
      </c>
    </row>
    <row r="591" spans="1:28" s="227" customFormat="1" ht="20.2">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7"/>
        <v>0</v>
      </c>
      <c r="AB591" s="228" t="str">
        <f t="shared" si="98"/>
        <v/>
      </c>
    </row>
    <row r="592" spans="1:28" s="227" customFormat="1" ht="20.2">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7"/>
        <v>0</v>
      </c>
      <c r="AB592" s="228" t="str">
        <f t="shared" si="98"/>
        <v/>
      </c>
    </row>
    <row r="593" spans="1:28" s="227" customFormat="1" ht="20.2">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7"/>
        <v>0</v>
      </c>
      <c r="AB593" s="228" t="str">
        <f t="shared" si="98"/>
        <v/>
      </c>
    </row>
    <row r="594" spans="1:28" s="227" customFormat="1" ht="20.2">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7"/>
        <v>0</v>
      </c>
      <c r="AB594" s="228" t="str">
        <f t="shared" si="98"/>
        <v/>
      </c>
    </row>
    <row r="595" spans="1:28" s="227" customFormat="1" ht="20.2">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7"/>
        <v>0</v>
      </c>
      <c r="AB595" s="228" t="str">
        <f t="shared" si="98"/>
        <v/>
      </c>
    </row>
    <row r="596" spans="1:28" s="227" customFormat="1" ht="20.2">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7"/>
        <v>0</v>
      </c>
      <c r="AB596" s="228" t="str">
        <f t="shared" si="98"/>
        <v/>
      </c>
    </row>
    <row r="597" spans="1:28" s="227" customFormat="1" ht="20.2">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7"/>
        <v>0</v>
      </c>
      <c r="AB597" s="228" t="str">
        <f t="shared" si="98"/>
        <v/>
      </c>
    </row>
    <row r="598" spans="1:28" s="227" customFormat="1" ht="20.2">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7"/>
        <v>0</v>
      </c>
      <c r="AB598" s="228" t="str">
        <f t="shared" si="98"/>
        <v/>
      </c>
    </row>
    <row r="599" spans="1:28" s="227" customFormat="1" ht="20.2">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7"/>
        <v>0</v>
      </c>
      <c r="AB599" s="228" t="str">
        <f t="shared" si="98"/>
        <v/>
      </c>
    </row>
    <row r="600" spans="1:28" s="227" customFormat="1" ht="20.2">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7"/>
        <v>0</v>
      </c>
      <c r="AB600" s="228" t="str">
        <f t="shared" si="98"/>
        <v/>
      </c>
    </row>
    <row r="601" spans="1:28" s="227" customFormat="1" ht="20.2">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7"/>
        <v>0</v>
      </c>
      <c r="AB601" s="228" t="str">
        <f t="shared" si="98"/>
        <v/>
      </c>
    </row>
    <row r="602" spans="1:28" s="227" customFormat="1" ht="20.2">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7"/>
        <v>0</v>
      </c>
      <c r="AB602" s="228" t="str">
        <f t="shared" si="98"/>
        <v/>
      </c>
    </row>
    <row r="603" spans="1:28" s="227" customFormat="1" ht="20.2">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7"/>
        <v>0</v>
      </c>
      <c r="AB603" s="228" t="str">
        <f t="shared" si="98"/>
        <v/>
      </c>
    </row>
    <row r="604" spans="1:28" s="227" customFormat="1" ht="20.2">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7"/>
        <v>0</v>
      </c>
      <c r="AB604" s="228" t="str">
        <f t="shared" si="98"/>
        <v/>
      </c>
    </row>
    <row r="605" spans="1:28" s="227" customFormat="1" ht="20.2">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7"/>
        <v>0</v>
      </c>
      <c r="AB605" s="228" t="str">
        <f t="shared" si="98"/>
        <v/>
      </c>
    </row>
    <row r="606" spans="1:28" s="227" customFormat="1" ht="20.2">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7"/>
        <v>0</v>
      </c>
      <c r="AB606" s="228" t="str">
        <f t="shared" si="98"/>
        <v/>
      </c>
    </row>
    <row r="607" spans="1:28" s="227" customFormat="1" ht="20.2">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7"/>
        <v>0</v>
      </c>
      <c r="AB607" s="228" t="str">
        <f t="shared" si="98"/>
        <v/>
      </c>
    </row>
    <row r="608" spans="1:28" s="227" customFormat="1" ht="20.2">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7"/>
        <v>0</v>
      </c>
      <c r="AB608" s="228" t="str">
        <f t="shared" si="98"/>
        <v/>
      </c>
    </row>
    <row r="609" spans="1:28" s="227" customFormat="1" ht="20.2">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7"/>
        <v>0</v>
      </c>
      <c r="AB609" s="228" t="str">
        <f t="shared" si="98"/>
        <v/>
      </c>
    </row>
    <row r="610" spans="1:28" s="227" customFormat="1" ht="20.2">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7"/>
        <v>0</v>
      </c>
      <c r="AB610" s="228" t="str">
        <f t="shared" si="98"/>
        <v/>
      </c>
    </row>
    <row r="611" spans="1:28" s="227" customFormat="1" ht="20.2">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7"/>
        <v>0</v>
      </c>
      <c r="AB611" s="228" t="str">
        <f t="shared" si="98"/>
        <v/>
      </c>
    </row>
    <row r="612" spans="1:28" s="227" customFormat="1" ht="20.2">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7"/>
        <v>0</v>
      </c>
      <c r="AB612" s="228" t="str">
        <f t="shared" si="98"/>
        <v/>
      </c>
    </row>
    <row r="613" spans="1:28" s="227" customFormat="1" ht="20.2">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7"/>
        <v>0</v>
      </c>
      <c r="AB613" s="228" t="str">
        <f t="shared" si="98"/>
        <v/>
      </c>
    </row>
    <row r="614" spans="1:28" s="227" customFormat="1" ht="20.2">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7"/>
        <v>0</v>
      </c>
      <c r="AB614" s="228" t="str">
        <f t="shared" si="98"/>
        <v/>
      </c>
    </row>
    <row r="615" spans="1:28" s="227" customFormat="1" ht="20.2">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7"/>
        <v>0</v>
      </c>
      <c r="AB615" s="228" t="str">
        <f t="shared" si="98"/>
        <v/>
      </c>
    </row>
    <row r="616" spans="1:28" s="227" customFormat="1" ht="20.2">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7"/>
        <v>0</v>
      </c>
      <c r="AB616" s="228" t="str">
        <f t="shared" si="98"/>
        <v/>
      </c>
    </row>
    <row r="617" spans="1:28" s="227" customFormat="1" ht="20.2">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7"/>
        <v>0</v>
      </c>
      <c r="AB617" s="228" t="str">
        <f t="shared" si="98"/>
        <v/>
      </c>
    </row>
    <row r="618" spans="1:28" s="227" customFormat="1" ht="20.2">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7"/>
        <v>0</v>
      </c>
      <c r="AB618" s="228" t="str">
        <f t="shared" si="98"/>
        <v/>
      </c>
    </row>
    <row r="619" spans="1:28" s="227" customFormat="1" ht="20.2">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7"/>
        <v>0</v>
      </c>
      <c r="AB619" s="228" t="str">
        <f t="shared" si="98"/>
        <v/>
      </c>
    </row>
    <row r="620" spans="1:28" s="227" customFormat="1" ht="20.2">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7"/>
        <v>0</v>
      </c>
      <c r="AB620" s="228" t="str">
        <f t="shared" si="98"/>
        <v/>
      </c>
    </row>
    <row r="621" spans="1:28" s="227" customFormat="1" ht="20.2">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7"/>
        <v>0</v>
      </c>
      <c r="AB621" s="228" t="str">
        <f t="shared" si="98"/>
        <v/>
      </c>
    </row>
    <row r="622" spans="1:28" s="227" customFormat="1" ht="20.2">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7"/>
        <v>0</v>
      </c>
      <c r="AB622" s="228" t="str">
        <f t="shared" si="98"/>
        <v/>
      </c>
    </row>
    <row r="623" spans="1:28" s="227" customFormat="1" ht="20.2">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7"/>
        <v>0</v>
      </c>
      <c r="AB623" s="228" t="str">
        <f t="shared" si="98"/>
        <v/>
      </c>
    </row>
    <row r="624" spans="1:28" s="227" customFormat="1" ht="20.2">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7"/>
        <v>0</v>
      </c>
      <c r="AB624" s="228" t="str">
        <f t="shared" si="98"/>
        <v/>
      </c>
    </row>
    <row r="625" spans="1:28" s="227" customFormat="1" ht="20.2">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7"/>
        <v>0</v>
      </c>
      <c r="AB625" s="228" t="str">
        <f t="shared" si="98"/>
        <v/>
      </c>
    </row>
    <row r="626" spans="1:28" s="227" customFormat="1" ht="20.2">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7"/>
        <v>0</v>
      </c>
      <c r="AB626" s="228" t="str">
        <f t="shared" si="98"/>
        <v/>
      </c>
    </row>
    <row r="627" spans="1:28" s="227" customFormat="1" ht="20.2">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7"/>
        <v>0</v>
      </c>
      <c r="AB627" s="228" t="str">
        <f t="shared" si="98"/>
        <v/>
      </c>
    </row>
    <row r="628" spans="1:28" s="227" customFormat="1" ht="20.2">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7"/>
        <v>0</v>
      </c>
      <c r="AB628" s="228" t="str">
        <f t="shared" si="98"/>
        <v/>
      </c>
    </row>
    <row r="629" spans="1:28" s="227" customFormat="1" ht="20.2">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7"/>
        <v>0</v>
      </c>
      <c r="AB629" s="228" t="str">
        <f t="shared" si="98"/>
        <v/>
      </c>
    </row>
    <row r="630" spans="1:28" s="227" customFormat="1" ht="20.2">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7"/>
        <v>0</v>
      </c>
      <c r="AB630" s="228" t="str">
        <f t="shared" si="98"/>
        <v/>
      </c>
    </row>
    <row r="631" spans="1:28" s="227" customFormat="1" ht="20.2">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7"/>
        <v>0</v>
      </c>
      <c r="AB631" s="228" t="str">
        <f t="shared" si="98"/>
        <v/>
      </c>
    </row>
    <row r="632" spans="1:28" s="227" customFormat="1" ht="20.2">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7"/>
        <v>0</v>
      </c>
      <c r="AB632" s="228" t="str">
        <f t="shared" si="98"/>
        <v/>
      </c>
    </row>
    <row r="633" spans="1:28" s="227" customFormat="1" ht="20.2">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7"/>
        <v>0</v>
      </c>
      <c r="AB633" s="228" t="str">
        <f t="shared" si="98"/>
        <v/>
      </c>
    </row>
    <row r="634" spans="1:28" s="227" customFormat="1" ht="20.2">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7"/>
        <v>0</v>
      </c>
      <c r="AB634" s="228" t="str">
        <f t="shared" si="98"/>
        <v/>
      </c>
    </row>
    <row r="635" spans="1:28" s="227" customFormat="1" ht="20.2">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100">IF(AND(C635="Smelter not listed",OR(LEN(D635)=0,LEN(E635)=0)),1,0)</f>
        <v>0</v>
      </c>
      <c r="AB635" s="228" t="str">
        <f t="shared" ref="AB635" si="101">B635&amp;C635</f>
        <v/>
      </c>
    </row>
    <row r="636" spans="1:28" s="227" customFormat="1" ht="20.2">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10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103">IF(AND(C636="Smelter not listed",OR(LEN(D636)=0,LEN(E636)=0)),1,0)</f>
        <v>0</v>
      </c>
      <c r="AB636" s="228" t="str">
        <f t="shared" ref="AB636:AB667" si="104">B636&amp;C636</f>
        <v/>
      </c>
    </row>
    <row r="637" spans="1:28" s="227" customFormat="1" ht="20.2">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3"/>
        <v>0</v>
      </c>
      <c r="AB637" s="228" t="str">
        <f t="shared" si="104"/>
        <v/>
      </c>
    </row>
    <row r="638" spans="1:28" s="227" customFormat="1" ht="20.2">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3"/>
        <v>0</v>
      </c>
      <c r="AB638" s="228" t="str">
        <f t="shared" si="104"/>
        <v/>
      </c>
    </row>
    <row r="639" spans="1:28" s="227" customFormat="1" ht="20.2">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3"/>
        <v>0</v>
      </c>
      <c r="AB639" s="228" t="str">
        <f t="shared" si="104"/>
        <v/>
      </c>
    </row>
    <row r="640" spans="1:28" s="227" customFormat="1" ht="20.2">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3"/>
        <v>0</v>
      </c>
      <c r="AB640" s="228" t="str">
        <f t="shared" si="104"/>
        <v/>
      </c>
    </row>
    <row r="641" spans="1:28" s="227" customFormat="1" ht="20.2">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3"/>
        <v>0</v>
      </c>
      <c r="AB641" s="228" t="str">
        <f t="shared" si="104"/>
        <v/>
      </c>
    </row>
    <row r="642" spans="1:28" s="227" customFormat="1" ht="20.2">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3"/>
        <v>0</v>
      </c>
      <c r="AB642" s="228" t="str">
        <f t="shared" si="104"/>
        <v/>
      </c>
    </row>
    <row r="643" spans="1:28" s="227" customFormat="1" ht="20.2">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3"/>
        <v>0</v>
      </c>
      <c r="AB643" s="228" t="str">
        <f t="shared" si="104"/>
        <v/>
      </c>
    </row>
    <row r="644" spans="1:28" s="227" customFormat="1" ht="20.2">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3"/>
        <v>0</v>
      </c>
      <c r="AB644" s="228" t="str">
        <f t="shared" si="104"/>
        <v/>
      </c>
    </row>
    <row r="645" spans="1:28" s="227" customFormat="1" ht="20.2">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3"/>
        <v>0</v>
      </c>
      <c r="AB645" s="228" t="str">
        <f t="shared" si="104"/>
        <v/>
      </c>
    </row>
    <row r="646" spans="1:28" s="227" customFormat="1" ht="20.2">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3"/>
        <v>0</v>
      </c>
      <c r="AB646" s="228" t="str">
        <f t="shared" si="104"/>
        <v/>
      </c>
    </row>
    <row r="647" spans="1:28" s="227" customFormat="1" ht="20.2">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3"/>
        <v>0</v>
      </c>
      <c r="AB647" s="228" t="str">
        <f t="shared" si="104"/>
        <v/>
      </c>
    </row>
    <row r="648" spans="1:28" s="227" customFormat="1" ht="20.2">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3"/>
        <v>0</v>
      </c>
      <c r="AB648" s="228" t="str">
        <f t="shared" si="104"/>
        <v/>
      </c>
    </row>
    <row r="649" spans="1:28" s="227" customFormat="1" ht="20.2">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3"/>
        <v>0</v>
      </c>
      <c r="AB649" s="228" t="str">
        <f t="shared" si="104"/>
        <v/>
      </c>
    </row>
    <row r="650" spans="1:28" s="227" customFormat="1" ht="20.2">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3"/>
        <v>0</v>
      </c>
      <c r="AB650" s="228" t="str">
        <f t="shared" si="104"/>
        <v/>
      </c>
    </row>
    <row r="651" spans="1:28" s="227" customFormat="1" ht="20.2">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3"/>
        <v>0</v>
      </c>
      <c r="AB651" s="228" t="str">
        <f t="shared" si="104"/>
        <v/>
      </c>
    </row>
    <row r="652" spans="1:28" s="227" customFormat="1" ht="20.2">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3"/>
        <v>0</v>
      </c>
      <c r="AB652" s="228" t="str">
        <f t="shared" si="104"/>
        <v/>
      </c>
    </row>
    <row r="653" spans="1:28" s="227" customFormat="1" ht="20.2">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3"/>
        <v>0</v>
      </c>
      <c r="AB653" s="228" t="str">
        <f t="shared" si="104"/>
        <v/>
      </c>
    </row>
    <row r="654" spans="1:28" s="227" customFormat="1" ht="20.2">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3"/>
        <v>0</v>
      </c>
      <c r="AB654" s="228" t="str">
        <f t="shared" si="104"/>
        <v/>
      </c>
    </row>
    <row r="655" spans="1:28" s="227" customFormat="1" ht="20.2">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3"/>
        <v>0</v>
      </c>
      <c r="AB655" s="228" t="str">
        <f t="shared" si="104"/>
        <v/>
      </c>
    </row>
    <row r="656" spans="1:28" s="227" customFormat="1" ht="20.2">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3"/>
        <v>0</v>
      </c>
      <c r="AB656" s="228" t="str">
        <f t="shared" si="104"/>
        <v/>
      </c>
    </row>
    <row r="657" spans="1:28" s="227" customFormat="1" ht="20.2">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3"/>
        <v>0</v>
      </c>
      <c r="AB657" s="228" t="str">
        <f t="shared" si="104"/>
        <v/>
      </c>
    </row>
    <row r="658" spans="1:28" s="227" customFormat="1" ht="20.2">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3"/>
        <v>0</v>
      </c>
      <c r="AB658" s="228" t="str">
        <f t="shared" si="104"/>
        <v/>
      </c>
    </row>
    <row r="659" spans="1:28" s="227" customFormat="1" ht="20.2">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3"/>
        <v>0</v>
      </c>
      <c r="AB659" s="228" t="str">
        <f t="shared" si="104"/>
        <v/>
      </c>
    </row>
    <row r="660" spans="1:28" s="227" customFormat="1" ht="20.2">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3"/>
        <v>0</v>
      </c>
      <c r="AB660" s="228" t="str">
        <f t="shared" si="104"/>
        <v/>
      </c>
    </row>
    <row r="661" spans="1:28" s="227" customFormat="1" ht="20.2">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3"/>
        <v>0</v>
      </c>
      <c r="AB661" s="228" t="str">
        <f t="shared" si="104"/>
        <v/>
      </c>
    </row>
    <row r="662" spans="1:28" s="227" customFormat="1" ht="20.2">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3"/>
        <v>0</v>
      </c>
      <c r="AB662" s="228" t="str">
        <f t="shared" si="104"/>
        <v/>
      </c>
    </row>
    <row r="663" spans="1:28" s="227" customFormat="1" ht="20.2">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3"/>
        <v>0</v>
      </c>
      <c r="AB663" s="228" t="str">
        <f t="shared" si="104"/>
        <v/>
      </c>
    </row>
    <row r="664" spans="1:28" s="227" customFormat="1" ht="20.2">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2">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2">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2">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2">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10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106">IF(AND(C668="Smelter not listed",OR(LEN(D668)=0,LEN(E668)=0)),1,0)</f>
        <v>0</v>
      </c>
      <c r="AB668" s="228" t="str">
        <f t="shared" ref="AB668:AB698" si="107">B668&amp;C668</f>
        <v/>
      </c>
    </row>
    <row r="669" spans="1:28" s="227" customFormat="1" ht="20.2">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6"/>
        <v>0</v>
      </c>
      <c r="AB669" s="228" t="str">
        <f t="shared" si="107"/>
        <v/>
      </c>
    </row>
    <row r="670" spans="1:28" s="227" customFormat="1" ht="20.2">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6"/>
        <v>0</v>
      </c>
      <c r="AB670" s="228" t="str">
        <f t="shared" si="107"/>
        <v/>
      </c>
    </row>
    <row r="671" spans="1:28" s="227" customFormat="1" ht="20.2">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6"/>
        <v>0</v>
      </c>
      <c r="AB671" s="228" t="str">
        <f t="shared" si="107"/>
        <v/>
      </c>
    </row>
    <row r="672" spans="1:28" s="227" customFormat="1" ht="20.2">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6"/>
        <v>0</v>
      </c>
      <c r="AB672" s="228" t="str">
        <f t="shared" si="107"/>
        <v/>
      </c>
    </row>
    <row r="673" spans="1:28" s="227" customFormat="1" ht="20.2">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6"/>
        <v>0</v>
      </c>
      <c r="AB673" s="228" t="str">
        <f t="shared" si="107"/>
        <v/>
      </c>
    </row>
    <row r="674" spans="1:28" s="227" customFormat="1" ht="20.2">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6"/>
        <v>0</v>
      </c>
      <c r="AB674" s="228" t="str">
        <f t="shared" si="107"/>
        <v/>
      </c>
    </row>
    <row r="675" spans="1:28" s="227" customFormat="1" ht="20.2">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6"/>
        <v>0</v>
      </c>
      <c r="AB675" s="228" t="str">
        <f t="shared" si="107"/>
        <v/>
      </c>
    </row>
    <row r="676" spans="1:28" s="227" customFormat="1" ht="20.2">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6"/>
        <v>0</v>
      </c>
      <c r="AB676" s="228" t="str">
        <f t="shared" si="107"/>
        <v/>
      </c>
    </row>
    <row r="677" spans="1:28" s="227" customFormat="1" ht="20.2">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6"/>
        <v>0</v>
      </c>
      <c r="AB677" s="228" t="str">
        <f t="shared" si="107"/>
        <v/>
      </c>
    </row>
    <row r="678" spans="1:28" s="227" customFormat="1" ht="20.2">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6"/>
        <v>0</v>
      </c>
      <c r="AB678" s="228" t="str">
        <f t="shared" si="107"/>
        <v/>
      </c>
    </row>
    <row r="679" spans="1:28" s="227" customFormat="1" ht="20.2">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6"/>
        <v>0</v>
      </c>
      <c r="AB679" s="228" t="str">
        <f t="shared" si="107"/>
        <v/>
      </c>
    </row>
    <row r="680" spans="1:28" s="227" customFormat="1" ht="20.2">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6"/>
        <v>0</v>
      </c>
      <c r="AB680" s="228" t="str">
        <f t="shared" si="107"/>
        <v/>
      </c>
    </row>
    <row r="681" spans="1:28" s="227" customFormat="1" ht="20.2">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6"/>
        <v>0</v>
      </c>
      <c r="AB681" s="228" t="str">
        <f t="shared" si="107"/>
        <v/>
      </c>
    </row>
    <row r="682" spans="1:28" s="227" customFormat="1" ht="20.2">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6"/>
        <v>0</v>
      </c>
      <c r="AB682" s="228" t="str">
        <f t="shared" si="107"/>
        <v/>
      </c>
    </row>
    <row r="683" spans="1:28" s="227" customFormat="1" ht="20.2">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6"/>
        <v>0</v>
      </c>
      <c r="AB683" s="228" t="str">
        <f t="shared" si="107"/>
        <v/>
      </c>
    </row>
    <row r="684" spans="1:28" s="227" customFormat="1" ht="20.2">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6"/>
        <v>0</v>
      </c>
      <c r="AB684" s="228" t="str">
        <f t="shared" si="107"/>
        <v/>
      </c>
    </row>
    <row r="685" spans="1:28" s="227" customFormat="1" ht="20.2">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6"/>
        <v>0</v>
      </c>
      <c r="AB685" s="228" t="str">
        <f t="shared" si="107"/>
        <v/>
      </c>
    </row>
    <row r="686" spans="1:28" s="227" customFormat="1" ht="20.2">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6"/>
        <v>0</v>
      </c>
      <c r="AB686" s="228" t="str">
        <f t="shared" si="107"/>
        <v/>
      </c>
    </row>
    <row r="687" spans="1:28" s="227" customFormat="1" ht="20.2">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6"/>
        <v>0</v>
      </c>
      <c r="AB687" s="228" t="str">
        <f t="shared" si="107"/>
        <v/>
      </c>
    </row>
    <row r="688" spans="1:28" s="227" customFormat="1" ht="20.2">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6"/>
        <v>0</v>
      </c>
      <c r="AB688" s="228" t="str">
        <f t="shared" si="107"/>
        <v/>
      </c>
    </row>
    <row r="689" spans="1:28" s="227" customFormat="1" ht="20.2">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6"/>
        <v>0</v>
      </c>
      <c r="AB689" s="228" t="str">
        <f t="shared" si="107"/>
        <v/>
      </c>
    </row>
    <row r="690" spans="1:28" s="227" customFormat="1" ht="20.2">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6"/>
        <v>0</v>
      </c>
      <c r="AB690" s="228" t="str">
        <f t="shared" si="107"/>
        <v/>
      </c>
    </row>
    <row r="691" spans="1:28" s="227" customFormat="1" ht="20.2">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6"/>
        <v>0</v>
      </c>
      <c r="AB691" s="228" t="str">
        <f t="shared" si="107"/>
        <v/>
      </c>
    </row>
    <row r="692" spans="1:28" s="227" customFormat="1" ht="20.2">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6"/>
        <v>0</v>
      </c>
      <c r="AB692" s="228" t="str">
        <f t="shared" si="107"/>
        <v/>
      </c>
    </row>
    <row r="693" spans="1:28" s="227" customFormat="1" ht="20.2">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6"/>
        <v>0</v>
      </c>
      <c r="AB693" s="228" t="str">
        <f t="shared" si="107"/>
        <v/>
      </c>
    </row>
    <row r="694" spans="1:28" s="227" customFormat="1" ht="20.2">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6"/>
        <v>0</v>
      </c>
      <c r="AB694" s="228" t="str">
        <f t="shared" si="107"/>
        <v/>
      </c>
    </row>
    <row r="695" spans="1:28" s="227" customFormat="1" ht="20.2">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6"/>
        <v>0</v>
      </c>
      <c r="AB695" s="228" t="str">
        <f t="shared" si="107"/>
        <v/>
      </c>
    </row>
    <row r="696" spans="1:28" s="227" customFormat="1" ht="20.2">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6"/>
        <v>0</v>
      </c>
      <c r="AB696" s="228" t="str">
        <f t="shared" si="107"/>
        <v/>
      </c>
    </row>
    <row r="697" spans="1:28" s="227" customFormat="1" ht="20.2">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6"/>
        <v>0</v>
      </c>
      <c r="AB697" s="228" t="str">
        <f t="shared" si="107"/>
        <v/>
      </c>
    </row>
    <row r="698" spans="1:28" s="227" customFormat="1" ht="20.2">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6"/>
        <v>0</v>
      </c>
      <c r="AB698" s="228" t="str">
        <f t="shared" si="107"/>
        <v/>
      </c>
    </row>
    <row r="699" spans="1:28" s="227" customFormat="1" ht="20.2">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9">IF(AND(C699="Smelter not listed",OR(LEN(D699)=0,LEN(E699)=0)),1,0)</f>
        <v>0</v>
      </c>
      <c r="AB699" s="228" t="str">
        <f t="shared" ref="AB699" si="110">B699&amp;C699</f>
        <v/>
      </c>
    </row>
    <row r="700" spans="1:28" s="227" customFormat="1" ht="20.2">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1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12">IF(AND(C700="Smelter not listed",OR(LEN(D700)=0,LEN(E700)=0)),1,0)</f>
        <v>0</v>
      </c>
      <c r="AB700" s="228" t="str">
        <f t="shared" ref="AB700:AB731" si="113">B700&amp;C700</f>
        <v/>
      </c>
    </row>
    <row r="701" spans="1:28" s="227" customFormat="1" ht="20.2">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2"/>
        <v>0</v>
      </c>
      <c r="AB701" s="228" t="str">
        <f t="shared" si="113"/>
        <v/>
      </c>
    </row>
    <row r="702" spans="1:28" s="227" customFormat="1" ht="20.2">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2"/>
        <v>0</v>
      </c>
      <c r="AB702" s="228" t="str">
        <f t="shared" si="113"/>
        <v/>
      </c>
    </row>
    <row r="703" spans="1:28" s="227" customFormat="1" ht="20.2">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2"/>
        <v>0</v>
      </c>
      <c r="AB703" s="228" t="str">
        <f t="shared" si="113"/>
        <v/>
      </c>
    </row>
    <row r="704" spans="1:28" s="227" customFormat="1" ht="20.2">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2"/>
        <v>0</v>
      </c>
      <c r="AB704" s="228" t="str">
        <f t="shared" si="113"/>
        <v/>
      </c>
    </row>
    <row r="705" spans="1:28" s="227" customFormat="1" ht="20.2">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2"/>
        <v>0</v>
      </c>
      <c r="AB705" s="228" t="str">
        <f t="shared" si="113"/>
        <v/>
      </c>
    </row>
    <row r="706" spans="1:28" s="227" customFormat="1" ht="20.2">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2"/>
        <v>0</v>
      </c>
      <c r="AB706" s="228" t="str">
        <f t="shared" si="113"/>
        <v/>
      </c>
    </row>
    <row r="707" spans="1:28" s="227" customFormat="1" ht="20.2">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2"/>
        <v>0</v>
      </c>
      <c r="AB707" s="228" t="str">
        <f t="shared" si="113"/>
        <v/>
      </c>
    </row>
    <row r="708" spans="1:28" s="227" customFormat="1" ht="20.2">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2"/>
        <v>0</v>
      </c>
      <c r="AB708" s="228" t="str">
        <f t="shared" si="113"/>
        <v/>
      </c>
    </row>
    <row r="709" spans="1:28" s="227" customFormat="1" ht="20.2">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2"/>
        <v>0</v>
      </c>
      <c r="AB709" s="228" t="str">
        <f t="shared" si="113"/>
        <v/>
      </c>
    </row>
    <row r="710" spans="1:28" s="227" customFormat="1" ht="20.2">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2"/>
        <v>0</v>
      </c>
      <c r="AB710" s="228" t="str">
        <f t="shared" si="113"/>
        <v/>
      </c>
    </row>
    <row r="711" spans="1:28" s="227" customFormat="1" ht="20.2">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2"/>
        <v>0</v>
      </c>
      <c r="AB711" s="228" t="str">
        <f t="shared" si="113"/>
        <v/>
      </c>
    </row>
    <row r="712" spans="1:28" s="227" customFormat="1" ht="20.2">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2"/>
        <v>0</v>
      </c>
      <c r="AB712" s="228" t="str">
        <f t="shared" si="113"/>
        <v/>
      </c>
    </row>
    <row r="713" spans="1:28" s="227" customFormat="1" ht="20.2">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2"/>
        <v>0</v>
      </c>
      <c r="AB713" s="228" t="str">
        <f t="shared" si="113"/>
        <v/>
      </c>
    </row>
    <row r="714" spans="1:28" s="227" customFormat="1" ht="20.2">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2"/>
        <v>0</v>
      </c>
      <c r="AB714" s="228" t="str">
        <f t="shared" si="113"/>
        <v/>
      </c>
    </row>
    <row r="715" spans="1:28" s="227" customFormat="1" ht="20.2">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2"/>
        <v>0</v>
      </c>
      <c r="AB715" s="228" t="str">
        <f t="shared" si="113"/>
        <v/>
      </c>
    </row>
    <row r="716" spans="1:28" s="227" customFormat="1" ht="20.2">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2"/>
        <v>0</v>
      </c>
      <c r="AB716" s="228" t="str">
        <f t="shared" si="113"/>
        <v/>
      </c>
    </row>
    <row r="717" spans="1:28" s="227" customFormat="1" ht="20.2">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2"/>
        <v>0</v>
      </c>
      <c r="AB717" s="228" t="str">
        <f t="shared" si="113"/>
        <v/>
      </c>
    </row>
    <row r="718" spans="1:28" s="227" customFormat="1" ht="20.2">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2"/>
        <v>0</v>
      </c>
      <c r="AB718" s="228" t="str">
        <f t="shared" si="113"/>
        <v/>
      </c>
    </row>
    <row r="719" spans="1:28" s="227" customFormat="1" ht="20.2">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2"/>
        <v>0</v>
      </c>
      <c r="AB719" s="228" t="str">
        <f t="shared" si="113"/>
        <v/>
      </c>
    </row>
    <row r="720" spans="1:28" s="227" customFormat="1" ht="20.2">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2"/>
        <v>0</v>
      </c>
      <c r="AB720" s="228" t="str">
        <f t="shared" si="113"/>
        <v/>
      </c>
    </row>
    <row r="721" spans="1:28" s="227" customFormat="1" ht="20.2">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2"/>
        <v>0</v>
      </c>
      <c r="AB721" s="228" t="str">
        <f t="shared" si="113"/>
        <v/>
      </c>
    </row>
    <row r="722" spans="1:28" s="227" customFormat="1" ht="20.2">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2"/>
        <v>0</v>
      </c>
      <c r="AB722" s="228" t="str">
        <f t="shared" si="113"/>
        <v/>
      </c>
    </row>
    <row r="723" spans="1:28" s="227" customFormat="1" ht="20.2">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2"/>
        <v>0</v>
      </c>
      <c r="AB723" s="228" t="str">
        <f t="shared" si="113"/>
        <v/>
      </c>
    </row>
    <row r="724" spans="1:28" s="227" customFormat="1" ht="20.2">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2"/>
        <v>0</v>
      </c>
      <c r="AB724" s="228" t="str">
        <f t="shared" si="113"/>
        <v/>
      </c>
    </row>
    <row r="725" spans="1:28" s="227" customFormat="1" ht="20.2">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2"/>
        <v>0</v>
      </c>
      <c r="AB725" s="228" t="str">
        <f t="shared" si="113"/>
        <v/>
      </c>
    </row>
    <row r="726" spans="1:28" s="227" customFormat="1" ht="20.2">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2"/>
        <v>0</v>
      </c>
      <c r="AB726" s="228" t="str">
        <f t="shared" si="113"/>
        <v/>
      </c>
    </row>
    <row r="727" spans="1:28" s="227" customFormat="1" ht="20.2">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2"/>
        <v>0</v>
      </c>
      <c r="AB727" s="228" t="str">
        <f t="shared" si="113"/>
        <v/>
      </c>
    </row>
    <row r="728" spans="1:28" s="227" customFormat="1" ht="20.2">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2">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2">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2">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2">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1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15">IF(AND(C732="Smelter not listed",OR(LEN(D732)=0,LEN(E732)=0)),1,0)</f>
        <v>0</v>
      </c>
      <c r="AB732" s="228" t="str">
        <f t="shared" ref="AB732:AB762" si="116">B732&amp;C732</f>
        <v/>
      </c>
    </row>
    <row r="733" spans="1:28" s="227" customFormat="1" ht="20.2">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5"/>
        <v>0</v>
      </c>
      <c r="AB733" s="228" t="str">
        <f t="shared" si="116"/>
        <v/>
      </c>
    </row>
    <row r="734" spans="1:28" s="227" customFormat="1" ht="20.2">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5"/>
        <v>0</v>
      </c>
      <c r="AB734" s="228" t="str">
        <f t="shared" si="116"/>
        <v/>
      </c>
    </row>
    <row r="735" spans="1:28" s="227" customFormat="1" ht="20.2">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5"/>
        <v>0</v>
      </c>
      <c r="AB735" s="228" t="str">
        <f t="shared" si="116"/>
        <v/>
      </c>
    </row>
    <row r="736" spans="1:28" s="227" customFormat="1" ht="20.2">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5"/>
        <v>0</v>
      </c>
      <c r="AB736" s="228" t="str">
        <f t="shared" si="116"/>
        <v/>
      </c>
    </row>
    <row r="737" spans="1:28" s="227" customFormat="1" ht="20.2">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5"/>
        <v>0</v>
      </c>
      <c r="AB737" s="228" t="str">
        <f t="shared" si="116"/>
        <v/>
      </c>
    </row>
    <row r="738" spans="1:28" s="227" customFormat="1" ht="20.2">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5"/>
        <v>0</v>
      </c>
      <c r="AB738" s="228" t="str">
        <f t="shared" si="116"/>
        <v/>
      </c>
    </row>
    <row r="739" spans="1:28" s="227" customFormat="1" ht="20.2">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5"/>
        <v>0</v>
      </c>
      <c r="AB739" s="228" t="str">
        <f t="shared" si="116"/>
        <v/>
      </c>
    </row>
    <row r="740" spans="1:28" s="227" customFormat="1" ht="20.2">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5"/>
        <v>0</v>
      </c>
      <c r="AB740" s="228" t="str">
        <f t="shared" si="116"/>
        <v/>
      </c>
    </row>
    <row r="741" spans="1:28" s="227" customFormat="1" ht="20.2">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5"/>
        <v>0</v>
      </c>
      <c r="AB741" s="228" t="str">
        <f t="shared" si="116"/>
        <v/>
      </c>
    </row>
    <row r="742" spans="1:28" s="227" customFormat="1" ht="20.2">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5"/>
        <v>0</v>
      </c>
      <c r="AB742" s="228" t="str">
        <f t="shared" si="116"/>
        <v/>
      </c>
    </row>
    <row r="743" spans="1:28" s="227" customFormat="1" ht="20.2">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5"/>
        <v>0</v>
      </c>
      <c r="AB743" s="228" t="str">
        <f t="shared" si="116"/>
        <v/>
      </c>
    </row>
    <row r="744" spans="1:28" s="227" customFormat="1" ht="20.2">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5"/>
        <v>0</v>
      </c>
      <c r="AB744" s="228" t="str">
        <f t="shared" si="116"/>
        <v/>
      </c>
    </row>
    <row r="745" spans="1:28" s="227" customFormat="1" ht="20.2">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5"/>
        <v>0</v>
      </c>
      <c r="AB745" s="228" t="str">
        <f t="shared" si="116"/>
        <v/>
      </c>
    </row>
    <row r="746" spans="1:28" s="227" customFormat="1" ht="20.2">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5"/>
        <v>0</v>
      </c>
      <c r="AB746" s="228" t="str">
        <f t="shared" si="116"/>
        <v/>
      </c>
    </row>
    <row r="747" spans="1:28" s="227" customFormat="1" ht="20.2">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5"/>
        <v>0</v>
      </c>
      <c r="AB747" s="228" t="str">
        <f t="shared" si="116"/>
        <v/>
      </c>
    </row>
    <row r="748" spans="1:28" s="227" customFormat="1" ht="20.2">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5"/>
        <v>0</v>
      </c>
      <c r="AB748" s="228" t="str">
        <f t="shared" si="116"/>
        <v/>
      </c>
    </row>
    <row r="749" spans="1:28" s="227" customFormat="1" ht="20.2">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5"/>
        <v>0</v>
      </c>
      <c r="AB749" s="228" t="str">
        <f t="shared" si="116"/>
        <v/>
      </c>
    </row>
    <row r="750" spans="1:28" s="227" customFormat="1" ht="20.2">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5"/>
        <v>0</v>
      </c>
      <c r="AB750" s="228" t="str">
        <f t="shared" si="116"/>
        <v/>
      </c>
    </row>
    <row r="751" spans="1:28" s="227" customFormat="1" ht="20.2">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5"/>
        <v>0</v>
      </c>
      <c r="AB751" s="228" t="str">
        <f t="shared" si="116"/>
        <v/>
      </c>
    </row>
    <row r="752" spans="1:28" s="227" customFormat="1" ht="20.2">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5"/>
        <v>0</v>
      </c>
      <c r="AB752" s="228" t="str">
        <f t="shared" si="116"/>
        <v/>
      </c>
    </row>
    <row r="753" spans="1:28" s="227" customFormat="1" ht="20.2">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5"/>
        <v>0</v>
      </c>
      <c r="AB753" s="228" t="str">
        <f t="shared" si="116"/>
        <v/>
      </c>
    </row>
    <row r="754" spans="1:28" s="227" customFormat="1" ht="20.2">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5"/>
        <v>0</v>
      </c>
      <c r="AB754" s="228" t="str">
        <f t="shared" si="116"/>
        <v/>
      </c>
    </row>
    <row r="755" spans="1:28" s="227" customFormat="1" ht="20.2">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5"/>
        <v>0</v>
      </c>
      <c r="AB755" s="228" t="str">
        <f t="shared" si="116"/>
        <v/>
      </c>
    </row>
    <row r="756" spans="1:28" s="227" customFormat="1" ht="20.2">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5"/>
        <v>0</v>
      </c>
      <c r="AB756" s="228" t="str">
        <f t="shared" si="116"/>
        <v/>
      </c>
    </row>
    <row r="757" spans="1:28" s="227" customFormat="1" ht="20.2">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5"/>
        <v>0</v>
      </c>
      <c r="AB757" s="228" t="str">
        <f t="shared" si="116"/>
        <v/>
      </c>
    </row>
    <row r="758" spans="1:28" s="227" customFormat="1" ht="20.2">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5"/>
        <v>0</v>
      </c>
      <c r="AB758" s="228" t="str">
        <f t="shared" si="116"/>
        <v/>
      </c>
    </row>
    <row r="759" spans="1:28" s="227" customFormat="1" ht="20.2">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5"/>
        <v>0</v>
      </c>
      <c r="AB759" s="228" t="str">
        <f t="shared" si="116"/>
        <v/>
      </c>
    </row>
    <row r="760" spans="1:28" s="227" customFormat="1" ht="20.2">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5"/>
        <v>0</v>
      </c>
      <c r="AB760" s="228" t="str">
        <f t="shared" si="116"/>
        <v/>
      </c>
    </row>
    <row r="761" spans="1:28" s="227" customFormat="1" ht="20.2">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5"/>
        <v>0</v>
      </c>
      <c r="AB761" s="228" t="str">
        <f t="shared" si="116"/>
        <v/>
      </c>
    </row>
    <row r="762" spans="1:28" s="227" customFormat="1" ht="20.2">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5"/>
        <v>0</v>
      </c>
      <c r="AB762" s="228" t="str">
        <f t="shared" si="116"/>
        <v/>
      </c>
    </row>
    <row r="763" spans="1:28" s="227" customFormat="1" ht="20.2">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1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8">IF(AND(C763="Smelter not listed",OR(LEN(D763)=0,LEN(E763)=0)),1,0)</f>
        <v>0</v>
      </c>
      <c r="AB763" s="228" t="str">
        <f t="shared" ref="AB763" si="119">B763&amp;C763</f>
        <v/>
      </c>
    </row>
    <row r="764" spans="1:28" s="227" customFormat="1" ht="20.2">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2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21">IF(AND(C764="Smelter not listed",OR(LEN(D764)=0,LEN(E764)=0)),1,0)</f>
        <v>0</v>
      </c>
      <c r="AB764" s="228" t="str">
        <f t="shared" ref="AB764:AB795" si="122">B764&amp;C764</f>
        <v/>
      </c>
    </row>
    <row r="765" spans="1:28" s="227" customFormat="1" ht="20.2">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2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1"/>
        <v>0</v>
      </c>
      <c r="AB765" s="228" t="str">
        <f t="shared" si="122"/>
        <v/>
      </c>
    </row>
    <row r="766" spans="1:28" s="227" customFormat="1" ht="20.2">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2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1"/>
        <v>0</v>
      </c>
      <c r="AB766" s="228" t="str">
        <f t="shared" si="122"/>
        <v/>
      </c>
    </row>
    <row r="767" spans="1:28" s="227" customFormat="1" ht="20.2">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2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1"/>
        <v>0</v>
      </c>
      <c r="AB767" s="228" t="str">
        <f t="shared" si="122"/>
        <v/>
      </c>
    </row>
    <row r="768" spans="1:28" s="227" customFormat="1" ht="20.2">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2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1"/>
        <v>0</v>
      </c>
      <c r="AB768" s="228" t="str">
        <f t="shared" si="122"/>
        <v/>
      </c>
    </row>
    <row r="769" spans="1:28" s="227" customFormat="1" ht="20.2">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1"/>
        <v>0</v>
      </c>
      <c r="AB769" s="228" t="str">
        <f t="shared" si="122"/>
        <v/>
      </c>
    </row>
    <row r="770" spans="1:28" s="227" customFormat="1" ht="20.2">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1"/>
        <v>0</v>
      </c>
      <c r="AB770" s="228" t="str">
        <f t="shared" si="122"/>
        <v/>
      </c>
    </row>
    <row r="771" spans="1:28" s="227" customFormat="1" ht="20.2">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1"/>
        <v>0</v>
      </c>
      <c r="AB771" s="228" t="str">
        <f t="shared" si="122"/>
        <v/>
      </c>
    </row>
    <row r="772" spans="1:28" s="227" customFormat="1" ht="20.2">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1"/>
        <v>0</v>
      </c>
      <c r="AB772" s="228" t="str">
        <f t="shared" si="122"/>
        <v/>
      </c>
    </row>
    <row r="773" spans="1:28" s="227" customFormat="1" ht="20.2">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1"/>
        <v>0</v>
      </c>
      <c r="AB773" s="228" t="str">
        <f t="shared" si="122"/>
        <v/>
      </c>
    </row>
    <row r="774" spans="1:28" s="227" customFormat="1" ht="20.2">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1"/>
        <v>0</v>
      </c>
      <c r="AB774" s="228" t="str">
        <f t="shared" si="122"/>
        <v/>
      </c>
    </row>
    <row r="775" spans="1:28" s="227" customFormat="1" ht="20.2">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1"/>
        <v>0</v>
      </c>
      <c r="AB775" s="228" t="str">
        <f t="shared" si="122"/>
        <v/>
      </c>
    </row>
    <row r="776" spans="1:28" s="227" customFormat="1" ht="20.2">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1"/>
        <v>0</v>
      </c>
      <c r="AB776" s="228" t="str">
        <f t="shared" si="122"/>
        <v/>
      </c>
    </row>
    <row r="777" spans="1:28" s="227" customFormat="1" ht="20.2">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1"/>
        <v>0</v>
      </c>
      <c r="AB777" s="228" t="str">
        <f t="shared" si="122"/>
        <v/>
      </c>
    </row>
    <row r="778" spans="1:28" s="227" customFormat="1" ht="20.2">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1"/>
        <v>0</v>
      </c>
      <c r="AB778" s="228" t="str">
        <f t="shared" si="122"/>
        <v/>
      </c>
    </row>
    <row r="779" spans="1:28" s="227" customFormat="1" ht="20.2">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1"/>
        <v>0</v>
      </c>
      <c r="AB779" s="228" t="str">
        <f t="shared" si="122"/>
        <v/>
      </c>
    </row>
    <row r="780" spans="1:28" s="227" customFormat="1" ht="20.2">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1"/>
        <v>0</v>
      </c>
      <c r="AB780" s="228" t="str">
        <f t="shared" si="122"/>
        <v/>
      </c>
    </row>
    <row r="781" spans="1:28" s="227" customFormat="1" ht="20.2">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1"/>
        <v>0</v>
      </c>
      <c r="AB781" s="228" t="str">
        <f t="shared" si="122"/>
        <v/>
      </c>
    </row>
    <row r="782" spans="1:28" s="227" customFormat="1" ht="20.2">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1"/>
        <v>0</v>
      </c>
      <c r="AB782" s="228" t="str">
        <f t="shared" si="122"/>
        <v/>
      </c>
    </row>
    <row r="783" spans="1:28" s="227" customFormat="1" ht="20.2">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1"/>
        <v>0</v>
      </c>
      <c r="AB783" s="228" t="str">
        <f t="shared" si="122"/>
        <v/>
      </c>
    </row>
    <row r="784" spans="1:28" s="227" customFormat="1" ht="20.2">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1"/>
        <v>0</v>
      </c>
      <c r="AB784" s="228" t="str">
        <f t="shared" si="122"/>
        <v/>
      </c>
    </row>
    <row r="785" spans="1:28" s="227" customFormat="1" ht="20.2">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1"/>
        <v>0</v>
      </c>
      <c r="AB785" s="228" t="str">
        <f t="shared" si="122"/>
        <v/>
      </c>
    </row>
    <row r="786" spans="1:28" s="227" customFormat="1" ht="20.2">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1"/>
        <v>0</v>
      </c>
      <c r="AB786" s="228" t="str">
        <f t="shared" si="122"/>
        <v/>
      </c>
    </row>
    <row r="787" spans="1:28" s="227" customFormat="1" ht="20.2">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1"/>
        <v>0</v>
      </c>
      <c r="AB787" s="228" t="str">
        <f t="shared" si="122"/>
        <v/>
      </c>
    </row>
    <row r="788" spans="1:28" s="227" customFormat="1" ht="20.2">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1"/>
        <v>0</v>
      </c>
      <c r="AB788" s="228" t="str">
        <f t="shared" si="122"/>
        <v/>
      </c>
    </row>
    <row r="789" spans="1:28" s="227" customFormat="1" ht="20.2">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1"/>
        <v>0</v>
      </c>
      <c r="AB789" s="228" t="str">
        <f t="shared" si="122"/>
        <v/>
      </c>
    </row>
    <row r="790" spans="1:28" s="227" customFormat="1" ht="20.2">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1"/>
        <v>0</v>
      </c>
      <c r="AB790" s="228" t="str">
        <f t="shared" si="122"/>
        <v/>
      </c>
    </row>
    <row r="791" spans="1:28" s="227" customFormat="1" ht="20.2">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1"/>
        <v>0</v>
      </c>
      <c r="AB791" s="228" t="str">
        <f t="shared" si="122"/>
        <v/>
      </c>
    </row>
    <row r="792" spans="1:28" s="227" customFormat="1" ht="20.2">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2">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2">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2">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2">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2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24">IF(AND(C796="Smelter not listed",OR(LEN(D796)=0,LEN(E796)=0)),1,0)</f>
        <v>0</v>
      </c>
      <c r="AB796" s="228" t="str">
        <f t="shared" ref="AB796:AB826" si="125">B796&amp;C796</f>
        <v/>
      </c>
    </row>
    <row r="797" spans="1:28" s="227" customFormat="1" ht="20.2">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4"/>
        <v>0</v>
      </c>
      <c r="AB797" s="228" t="str">
        <f t="shared" si="125"/>
        <v/>
      </c>
    </row>
    <row r="798" spans="1:28" s="227" customFormat="1" ht="20.2">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4"/>
        <v>0</v>
      </c>
      <c r="AB798" s="228" t="str">
        <f t="shared" si="125"/>
        <v/>
      </c>
    </row>
    <row r="799" spans="1:28" s="227" customFormat="1" ht="20.2">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4"/>
        <v>0</v>
      </c>
      <c r="AB799" s="228" t="str">
        <f t="shared" si="125"/>
        <v/>
      </c>
    </row>
    <row r="800" spans="1:28" s="227" customFormat="1" ht="20.2">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4"/>
        <v>0</v>
      </c>
      <c r="AB800" s="228" t="str">
        <f t="shared" si="125"/>
        <v/>
      </c>
    </row>
    <row r="801" spans="1:28" s="227" customFormat="1" ht="20.2">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4"/>
        <v>0</v>
      </c>
      <c r="AB801" s="228" t="str">
        <f t="shared" si="125"/>
        <v/>
      </c>
    </row>
    <row r="802" spans="1:28" s="227" customFormat="1" ht="20.2">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4"/>
        <v>0</v>
      </c>
      <c r="AB802" s="228" t="str">
        <f t="shared" si="125"/>
        <v/>
      </c>
    </row>
    <row r="803" spans="1:28" s="227" customFormat="1" ht="20.2">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4"/>
        <v>0</v>
      </c>
      <c r="AB803" s="228" t="str">
        <f t="shared" si="125"/>
        <v/>
      </c>
    </row>
    <row r="804" spans="1:28" s="227" customFormat="1" ht="20.2">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4"/>
        <v>0</v>
      </c>
      <c r="AB804" s="228" t="str">
        <f t="shared" si="125"/>
        <v/>
      </c>
    </row>
    <row r="805" spans="1:28" s="227" customFormat="1" ht="20.2">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4"/>
        <v>0</v>
      </c>
      <c r="AB805" s="228" t="str">
        <f t="shared" si="125"/>
        <v/>
      </c>
    </row>
    <row r="806" spans="1:28" s="227" customFormat="1" ht="20.2">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4"/>
        <v>0</v>
      </c>
      <c r="AB806" s="228" t="str">
        <f t="shared" si="125"/>
        <v/>
      </c>
    </row>
    <row r="807" spans="1:28" s="227" customFormat="1" ht="20.2">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4"/>
        <v>0</v>
      </c>
      <c r="AB807" s="228" t="str">
        <f t="shared" si="125"/>
        <v/>
      </c>
    </row>
    <row r="808" spans="1:28" s="227" customFormat="1" ht="20.2">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4"/>
        <v>0</v>
      </c>
      <c r="AB808" s="228" t="str">
        <f t="shared" si="125"/>
        <v/>
      </c>
    </row>
    <row r="809" spans="1:28" s="227" customFormat="1" ht="20.2">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4"/>
        <v>0</v>
      </c>
      <c r="AB809" s="228" t="str">
        <f t="shared" si="125"/>
        <v/>
      </c>
    </row>
    <row r="810" spans="1:28" s="227" customFormat="1" ht="20.2">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4"/>
        <v>0</v>
      </c>
      <c r="AB810" s="228" t="str">
        <f t="shared" si="125"/>
        <v/>
      </c>
    </row>
    <row r="811" spans="1:28" s="227" customFormat="1" ht="20.2">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4"/>
        <v>0</v>
      </c>
      <c r="AB811" s="228" t="str">
        <f t="shared" si="125"/>
        <v/>
      </c>
    </row>
    <row r="812" spans="1:28" s="227" customFormat="1" ht="20.2">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4"/>
        <v>0</v>
      </c>
      <c r="AB812" s="228" t="str">
        <f t="shared" si="125"/>
        <v/>
      </c>
    </row>
    <row r="813" spans="1:28" s="227" customFormat="1" ht="20.2">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4"/>
        <v>0</v>
      </c>
      <c r="AB813" s="228" t="str">
        <f t="shared" si="125"/>
        <v/>
      </c>
    </row>
    <row r="814" spans="1:28" s="227" customFormat="1" ht="20.2">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4"/>
        <v>0</v>
      </c>
      <c r="AB814" s="228" t="str">
        <f t="shared" si="125"/>
        <v/>
      </c>
    </row>
    <row r="815" spans="1:28" s="227" customFormat="1" ht="20.2">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4"/>
        <v>0</v>
      </c>
      <c r="AB815" s="228" t="str">
        <f t="shared" si="125"/>
        <v/>
      </c>
    </row>
    <row r="816" spans="1:28" s="227" customFormat="1" ht="20.2">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4"/>
        <v>0</v>
      </c>
      <c r="AB816" s="228" t="str">
        <f t="shared" si="125"/>
        <v/>
      </c>
    </row>
    <row r="817" spans="1:28" s="227" customFormat="1" ht="20.2">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4"/>
        <v>0</v>
      </c>
      <c r="AB817" s="228" t="str">
        <f t="shared" si="125"/>
        <v/>
      </c>
    </row>
    <row r="818" spans="1:28" s="227" customFormat="1" ht="20.2">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4"/>
        <v>0</v>
      </c>
      <c r="AB818" s="228" t="str">
        <f t="shared" si="125"/>
        <v/>
      </c>
    </row>
    <row r="819" spans="1:28" s="227" customFormat="1" ht="20.2">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4"/>
        <v>0</v>
      </c>
      <c r="AB819" s="228" t="str">
        <f t="shared" si="125"/>
        <v/>
      </c>
    </row>
    <row r="820" spans="1:28" s="227" customFormat="1" ht="20.2">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4"/>
        <v>0</v>
      </c>
      <c r="AB820" s="228" t="str">
        <f t="shared" si="125"/>
        <v/>
      </c>
    </row>
    <row r="821" spans="1:28" s="227" customFormat="1" ht="20.2">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4"/>
        <v>0</v>
      </c>
      <c r="AB821" s="228" t="str">
        <f t="shared" si="125"/>
        <v/>
      </c>
    </row>
    <row r="822" spans="1:28" s="227" customFormat="1" ht="20.2">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4"/>
        <v>0</v>
      </c>
      <c r="AB822" s="228" t="str">
        <f t="shared" si="125"/>
        <v/>
      </c>
    </row>
    <row r="823" spans="1:28" s="227" customFormat="1" ht="20.2">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4"/>
        <v>0</v>
      </c>
      <c r="AB823" s="228" t="str">
        <f t="shared" si="125"/>
        <v/>
      </c>
    </row>
    <row r="824" spans="1:28" s="227" customFormat="1" ht="20.2">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4"/>
        <v>0</v>
      </c>
      <c r="AB824" s="228" t="str">
        <f t="shared" si="125"/>
        <v/>
      </c>
    </row>
    <row r="825" spans="1:28" s="227" customFormat="1" ht="20.2">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4"/>
        <v>0</v>
      </c>
      <c r="AB825" s="228" t="str">
        <f t="shared" si="125"/>
        <v/>
      </c>
    </row>
    <row r="826" spans="1:28" s="227" customFormat="1" ht="20.2">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4"/>
        <v>0</v>
      </c>
      <c r="AB826" s="228" t="str">
        <f t="shared" si="125"/>
        <v/>
      </c>
    </row>
    <row r="827" spans="1:28" s="227" customFormat="1" ht="20.2">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2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27">IF(AND(C827="Smelter not listed",OR(LEN(D827)=0,LEN(E827)=0)),1,0)</f>
        <v>0</v>
      </c>
      <c r="AB827" s="228" t="str">
        <f t="shared" ref="AB827" si="128">B827&amp;C827</f>
        <v/>
      </c>
    </row>
    <row r="828" spans="1:28" s="227" customFormat="1" ht="20.2">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30">IF(AND(C828="Smelter not listed",OR(LEN(D828)=0,LEN(E828)=0)),1,0)</f>
        <v>0</v>
      </c>
      <c r="AB828" s="228" t="str">
        <f t="shared" ref="AB828:AB859" si="131">B828&amp;C828</f>
        <v/>
      </c>
    </row>
    <row r="829" spans="1:28" s="227" customFormat="1" ht="20.2">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30"/>
        <v>0</v>
      </c>
      <c r="AB829" s="228" t="str">
        <f t="shared" si="131"/>
        <v/>
      </c>
    </row>
    <row r="830" spans="1:28" s="227" customFormat="1" ht="20.2">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30"/>
        <v>0</v>
      </c>
      <c r="AB830" s="228" t="str">
        <f t="shared" si="131"/>
        <v/>
      </c>
    </row>
    <row r="831" spans="1:28" s="227" customFormat="1" ht="20.2">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30"/>
        <v>0</v>
      </c>
      <c r="AB831" s="228" t="str">
        <f t="shared" si="131"/>
        <v/>
      </c>
    </row>
    <row r="832" spans="1:28" s="227" customFormat="1" ht="20.2">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30"/>
        <v>0</v>
      </c>
      <c r="AB832" s="228" t="str">
        <f t="shared" si="131"/>
        <v/>
      </c>
    </row>
    <row r="833" spans="1:28" s="227" customFormat="1" ht="20.2">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30"/>
        <v>0</v>
      </c>
      <c r="AB833" s="228" t="str">
        <f t="shared" si="131"/>
        <v/>
      </c>
    </row>
    <row r="834" spans="1:28" s="227" customFormat="1" ht="20.2">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30"/>
        <v>0</v>
      </c>
      <c r="AB834" s="228" t="str">
        <f t="shared" si="131"/>
        <v/>
      </c>
    </row>
    <row r="835" spans="1:28" s="227" customFormat="1" ht="20.2">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30"/>
        <v>0</v>
      </c>
      <c r="AB835" s="228" t="str">
        <f t="shared" si="131"/>
        <v/>
      </c>
    </row>
    <row r="836" spans="1:28" s="227" customFormat="1" ht="20.2">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30"/>
        <v>0</v>
      </c>
      <c r="AB836" s="228" t="str">
        <f t="shared" si="131"/>
        <v/>
      </c>
    </row>
    <row r="837" spans="1:28" s="227" customFormat="1" ht="20.2">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30"/>
        <v>0</v>
      </c>
      <c r="AB837" s="228" t="str">
        <f t="shared" si="131"/>
        <v/>
      </c>
    </row>
    <row r="838" spans="1:28" s="227" customFormat="1" ht="20.2">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30"/>
        <v>0</v>
      </c>
      <c r="AB838" s="228" t="str">
        <f t="shared" si="131"/>
        <v/>
      </c>
    </row>
    <row r="839" spans="1:28" s="227" customFormat="1" ht="20.2">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0"/>
        <v>0</v>
      </c>
      <c r="AB839" s="228" t="str">
        <f t="shared" si="131"/>
        <v/>
      </c>
    </row>
    <row r="840" spans="1:28" s="227" customFormat="1" ht="20.2">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0"/>
        <v>0</v>
      </c>
      <c r="AB840" s="228" t="str">
        <f t="shared" si="131"/>
        <v/>
      </c>
    </row>
    <row r="841" spans="1:28" s="227" customFormat="1" ht="20.2">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0"/>
        <v>0</v>
      </c>
      <c r="AB841" s="228" t="str">
        <f t="shared" si="131"/>
        <v/>
      </c>
    </row>
    <row r="842" spans="1:28" s="227" customFormat="1" ht="20.2">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0"/>
        <v>0</v>
      </c>
      <c r="AB842" s="228" t="str">
        <f t="shared" si="131"/>
        <v/>
      </c>
    </row>
    <row r="843" spans="1:28" s="227" customFormat="1" ht="20.2">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0"/>
        <v>0</v>
      </c>
      <c r="AB843" s="228" t="str">
        <f t="shared" si="131"/>
        <v/>
      </c>
    </row>
    <row r="844" spans="1:28" s="227" customFormat="1" ht="20.2">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0"/>
        <v>0</v>
      </c>
      <c r="AB844" s="228" t="str">
        <f t="shared" si="131"/>
        <v/>
      </c>
    </row>
    <row r="845" spans="1:28" s="227" customFormat="1" ht="20.2">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0"/>
        <v>0</v>
      </c>
      <c r="AB845" s="228" t="str">
        <f t="shared" si="131"/>
        <v/>
      </c>
    </row>
    <row r="846" spans="1:28" s="227" customFormat="1" ht="20.2">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0"/>
        <v>0</v>
      </c>
      <c r="AB846" s="228" t="str">
        <f t="shared" si="131"/>
        <v/>
      </c>
    </row>
    <row r="847" spans="1:28" s="227" customFormat="1" ht="20.2">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0"/>
        <v>0</v>
      </c>
      <c r="AB847" s="228" t="str">
        <f t="shared" si="131"/>
        <v/>
      </c>
    </row>
    <row r="848" spans="1:28" s="227" customFormat="1" ht="20.2">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0"/>
        <v>0</v>
      </c>
      <c r="AB848" s="228" t="str">
        <f t="shared" si="131"/>
        <v/>
      </c>
    </row>
    <row r="849" spans="1:28" s="227" customFormat="1" ht="20.2">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0"/>
        <v>0</v>
      </c>
      <c r="AB849" s="228" t="str">
        <f t="shared" si="131"/>
        <v/>
      </c>
    </row>
    <row r="850" spans="1:28" s="227" customFormat="1" ht="20.2">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0"/>
        <v>0</v>
      </c>
      <c r="AB850" s="228" t="str">
        <f t="shared" si="131"/>
        <v/>
      </c>
    </row>
    <row r="851" spans="1:28" s="227" customFormat="1" ht="20.2">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0"/>
        <v>0</v>
      </c>
      <c r="AB851" s="228" t="str">
        <f t="shared" si="131"/>
        <v/>
      </c>
    </row>
    <row r="852" spans="1:28" s="227" customFormat="1" ht="20.2">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0"/>
        <v>0</v>
      </c>
      <c r="AB852" s="228" t="str">
        <f t="shared" si="131"/>
        <v/>
      </c>
    </row>
    <row r="853" spans="1:28" s="227" customFormat="1" ht="20.2">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0"/>
        <v>0</v>
      </c>
      <c r="AB853" s="228" t="str">
        <f t="shared" si="131"/>
        <v/>
      </c>
    </row>
    <row r="854" spans="1:28" s="227" customFormat="1" ht="20.2">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0"/>
        <v>0</v>
      </c>
      <c r="AB854" s="228" t="str">
        <f t="shared" si="131"/>
        <v/>
      </c>
    </row>
    <row r="855" spans="1:28" s="227" customFormat="1" ht="20.2">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0"/>
        <v>0</v>
      </c>
      <c r="AB855" s="228" t="str">
        <f t="shared" si="131"/>
        <v/>
      </c>
    </row>
    <row r="856" spans="1:28" s="227" customFormat="1" ht="20.2">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2">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2">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2">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2">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3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33">IF(AND(C860="Smelter not listed",OR(LEN(D860)=0,LEN(E860)=0)),1,0)</f>
        <v>0</v>
      </c>
      <c r="AB860" s="228" t="str">
        <f t="shared" ref="AB860:AB890" si="134">B860&amp;C860</f>
        <v/>
      </c>
    </row>
    <row r="861" spans="1:28" s="227" customFormat="1" ht="20.2">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3"/>
        <v>0</v>
      </c>
      <c r="AB861" s="228" t="str">
        <f t="shared" si="134"/>
        <v/>
      </c>
    </row>
    <row r="862" spans="1:28" s="227" customFormat="1" ht="20.2">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3"/>
        <v>0</v>
      </c>
      <c r="AB862" s="228" t="str">
        <f t="shared" si="134"/>
        <v/>
      </c>
    </row>
    <row r="863" spans="1:28" s="227" customFormat="1" ht="20.2">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3"/>
        <v>0</v>
      </c>
      <c r="AB863" s="228" t="str">
        <f t="shared" si="134"/>
        <v/>
      </c>
    </row>
    <row r="864" spans="1:28" s="227" customFormat="1" ht="20.2">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3"/>
        <v>0</v>
      </c>
      <c r="AB864" s="228" t="str">
        <f t="shared" si="134"/>
        <v/>
      </c>
    </row>
    <row r="865" spans="1:28" s="227" customFormat="1" ht="20.2">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3"/>
        <v>0</v>
      </c>
      <c r="AB865" s="228" t="str">
        <f t="shared" si="134"/>
        <v/>
      </c>
    </row>
    <row r="866" spans="1:28" s="227" customFormat="1" ht="20.2">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3"/>
        <v>0</v>
      </c>
      <c r="AB866" s="228" t="str">
        <f t="shared" si="134"/>
        <v/>
      </c>
    </row>
    <row r="867" spans="1:28" s="227" customFormat="1" ht="20.2">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3"/>
        <v>0</v>
      </c>
      <c r="AB867" s="228" t="str">
        <f t="shared" si="134"/>
        <v/>
      </c>
    </row>
    <row r="868" spans="1:28" s="227" customFormat="1" ht="20.2">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3"/>
        <v>0</v>
      </c>
      <c r="AB868" s="228" t="str">
        <f t="shared" si="134"/>
        <v/>
      </c>
    </row>
    <row r="869" spans="1:28" s="227" customFormat="1" ht="20.2">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3"/>
        <v>0</v>
      </c>
      <c r="AB869" s="228" t="str">
        <f t="shared" si="134"/>
        <v/>
      </c>
    </row>
    <row r="870" spans="1:28" s="227" customFormat="1" ht="20.2">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3"/>
        <v>0</v>
      </c>
      <c r="AB870" s="228" t="str">
        <f t="shared" si="134"/>
        <v/>
      </c>
    </row>
    <row r="871" spans="1:28" s="227" customFormat="1" ht="20.2">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3"/>
        <v>0</v>
      </c>
      <c r="AB871" s="228" t="str">
        <f t="shared" si="134"/>
        <v/>
      </c>
    </row>
    <row r="872" spans="1:28" s="227" customFormat="1" ht="20.2">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3"/>
        <v>0</v>
      </c>
      <c r="AB872" s="228" t="str">
        <f t="shared" si="134"/>
        <v/>
      </c>
    </row>
    <row r="873" spans="1:28" s="227" customFormat="1" ht="20.2">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3"/>
        <v>0</v>
      </c>
      <c r="AB873" s="228" t="str">
        <f t="shared" si="134"/>
        <v/>
      </c>
    </row>
    <row r="874" spans="1:28" s="227" customFormat="1" ht="20.2">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3"/>
        <v>0</v>
      </c>
      <c r="AB874" s="228" t="str">
        <f t="shared" si="134"/>
        <v/>
      </c>
    </row>
    <row r="875" spans="1:28" s="227" customFormat="1" ht="20.2">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3"/>
        <v>0</v>
      </c>
      <c r="AB875" s="228" t="str">
        <f t="shared" si="134"/>
        <v/>
      </c>
    </row>
    <row r="876" spans="1:28" s="227" customFormat="1" ht="20.2">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3"/>
        <v>0</v>
      </c>
      <c r="AB876" s="228" t="str">
        <f t="shared" si="134"/>
        <v/>
      </c>
    </row>
    <row r="877" spans="1:28" s="227" customFormat="1" ht="20.2">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3"/>
        <v>0</v>
      </c>
      <c r="AB877" s="228" t="str">
        <f t="shared" si="134"/>
        <v/>
      </c>
    </row>
    <row r="878" spans="1:28" s="227" customFormat="1" ht="20.2">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3"/>
        <v>0</v>
      </c>
      <c r="AB878" s="228" t="str">
        <f t="shared" si="134"/>
        <v/>
      </c>
    </row>
    <row r="879" spans="1:28" s="227" customFormat="1" ht="20.2">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3"/>
        <v>0</v>
      </c>
      <c r="AB879" s="228" t="str">
        <f t="shared" si="134"/>
        <v/>
      </c>
    </row>
    <row r="880" spans="1:28" s="227" customFormat="1" ht="20.2">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3"/>
        <v>0</v>
      </c>
      <c r="AB880" s="228" t="str">
        <f t="shared" si="134"/>
        <v/>
      </c>
    </row>
    <row r="881" spans="1:28" s="227" customFormat="1" ht="20.2">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3"/>
        <v>0</v>
      </c>
      <c r="AB881" s="228" t="str">
        <f t="shared" si="134"/>
        <v/>
      </c>
    </row>
    <row r="882" spans="1:28" s="227" customFormat="1" ht="20.2">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3"/>
        <v>0</v>
      </c>
      <c r="AB882" s="228" t="str">
        <f t="shared" si="134"/>
        <v/>
      </c>
    </row>
    <row r="883" spans="1:28" s="227" customFormat="1" ht="20.2">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3"/>
        <v>0</v>
      </c>
      <c r="AB883" s="228" t="str">
        <f t="shared" si="134"/>
        <v/>
      </c>
    </row>
    <row r="884" spans="1:28" s="227" customFormat="1" ht="20.2">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3"/>
        <v>0</v>
      </c>
      <c r="AB884" s="228" t="str">
        <f t="shared" si="134"/>
        <v/>
      </c>
    </row>
    <row r="885" spans="1:28" s="227" customFormat="1" ht="20.2">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3"/>
        <v>0</v>
      </c>
      <c r="AB885" s="228" t="str">
        <f t="shared" si="134"/>
        <v/>
      </c>
    </row>
    <row r="886" spans="1:28" s="227" customFormat="1" ht="20.2">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3"/>
        <v>0</v>
      </c>
      <c r="AB886" s="228" t="str">
        <f t="shared" si="134"/>
        <v/>
      </c>
    </row>
    <row r="887" spans="1:28" s="227" customFormat="1" ht="20.2">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3"/>
        <v>0</v>
      </c>
      <c r="AB887" s="228" t="str">
        <f t="shared" si="134"/>
        <v/>
      </c>
    </row>
    <row r="888" spans="1:28" s="227" customFormat="1" ht="20.2">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3"/>
        <v>0</v>
      </c>
      <c r="AB888" s="228" t="str">
        <f t="shared" si="134"/>
        <v/>
      </c>
    </row>
    <row r="889" spans="1:28" s="227" customFormat="1" ht="20.2">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3"/>
        <v>0</v>
      </c>
      <c r="AB889" s="228" t="str">
        <f t="shared" si="134"/>
        <v/>
      </c>
    </row>
    <row r="890" spans="1:28" s="227" customFormat="1" ht="20.2">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3"/>
        <v>0</v>
      </c>
      <c r="AB890" s="228" t="str">
        <f t="shared" si="134"/>
        <v/>
      </c>
    </row>
    <row r="891" spans="1:28" s="227" customFormat="1" ht="20.2">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3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36">IF(AND(C891="Smelter not listed",OR(LEN(D891)=0,LEN(E891)=0)),1,0)</f>
        <v>0</v>
      </c>
      <c r="AB891" s="228" t="str">
        <f t="shared" ref="AB891" si="137">B891&amp;C891</f>
        <v/>
      </c>
    </row>
    <row r="892" spans="1:28" s="227" customFormat="1" ht="20.2">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9">IF(AND(C892="Smelter not listed",OR(LEN(D892)=0,LEN(E892)=0)),1,0)</f>
        <v>0</v>
      </c>
      <c r="AB892" s="228" t="str">
        <f t="shared" ref="AB892:AB923" si="140">B892&amp;C892</f>
        <v/>
      </c>
    </row>
    <row r="893" spans="1:28" s="227" customFormat="1" ht="20.2">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9"/>
        <v>0</v>
      </c>
      <c r="AB893" s="228" t="str">
        <f t="shared" si="140"/>
        <v/>
      </c>
    </row>
    <row r="894" spans="1:28" s="227" customFormat="1" ht="20.2">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9"/>
        <v>0</v>
      </c>
      <c r="AB894" s="228" t="str">
        <f t="shared" si="140"/>
        <v/>
      </c>
    </row>
    <row r="895" spans="1:28" s="227" customFormat="1" ht="20.2">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9"/>
        <v>0</v>
      </c>
      <c r="AB895" s="228" t="str">
        <f t="shared" si="140"/>
        <v/>
      </c>
    </row>
    <row r="896" spans="1:28" s="227" customFormat="1" ht="20.2">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9"/>
        <v>0</v>
      </c>
      <c r="AB896" s="228" t="str">
        <f t="shared" si="140"/>
        <v/>
      </c>
    </row>
    <row r="897" spans="1:28" s="227" customFormat="1" ht="20.2">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9"/>
        <v>0</v>
      </c>
      <c r="AB897" s="228" t="str">
        <f t="shared" si="140"/>
        <v/>
      </c>
    </row>
    <row r="898" spans="1:28" s="227" customFormat="1" ht="20.2">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9"/>
        <v>0</v>
      </c>
      <c r="AB898" s="228" t="str">
        <f t="shared" si="140"/>
        <v/>
      </c>
    </row>
    <row r="899" spans="1:28" s="227" customFormat="1" ht="20.2">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9"/>
        <v>0</v>
      </c>
      <c r="AB899" s="228" t="str">
        <f t="shared" si="140"/>
        <v/>
      </c>
    </row>
    <row r="900" spans="1:28" s="227" customFormat="1" ht="20.2">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9"/>
        <v>0</v>
      </c>
      <c r="AB900" s="228" t="str">
        <f t="shared" si="140"/>
        <v/>
      </c>
    </row>
    <row r="901" spans="1:28" s="227" customFormat="1" ht="20.2">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9"/>
        <v>0</v>
      </c>
      <c r="AB901" s="228" t="str">
        <f t="shared" si="140"/>
        <v/>
      </c>
    </row>
    <row r="902" spans="1:28" s="227" customFormat="1" ht="20.2">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9"/>
        <v>0</v>
      </c>
      <c r="AB902" s="228" t="str">
        <f t="shared" si="140"/>
        <v/>
      </c>
    </row>
    <row r="903" spans="1:28" s="227" customFormat="1" ht="20.2">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9"/>
        <v>0</v>
      </c>
      <c r="AB903" s="228" t="str">
        <f t="shared" si="140"/>
        <v/>
      </c>
    </row>
    <row r="904" spans="1:28" s="227" customFormat="1" ht="20.2">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9"/>
        <v>0</v>
      </c>
      <c r="AB904" s="228" t="str">
        <f t="shared" si="140"/>
        <v/>
      </c>
    </row>
    <row r="905" spans="1:28" s="227" customFormat="1" ht="20.2">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9"/>
        <v>0</v>
      </c>
      <c r="AB905" s="228" t="str">
        <f t="shared" si="140"/>
        <v/>
      </c>
    </row>
    <row r="906" spans="1:28" s="227" customFormat="1" ht="20.2">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9"/>
        <v>0</v>
      </c>
      <c r="AB906" s="228" t="str">
        <f t="shared" si="140"/>
        <v/>
      </c>
    </row>
    <row r="907" spans="1:28" s="227" customFormat="1" ht="20.2">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9"/>
        <v>0</v>
      </c>
      <c r="AB907" s="228" t="str">
        <f t="shared" si="140"/>
        <v/>
      </c>
    </row>
    <row r="908" spans="1:28" s="227" customFormat="1" ht="20.2">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9"/>
        <v>0</v>
      </c>
      <c r="AB908" s="228" t="str">
        <f t="shared" si="140"/>
        <v/>
      </c>
    </row>
    <row r="909" spans="1:28" s="227" customFormat="1" ht="20.2">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9"/>
        <v>0</v>
      </c>
      <c r="AB909" s="228" t="str">
        <f t="shared" si="140"/>
        <v/>
      </c>
    </row>
    <row r="910" spans="1:28" s="227" customFormat="1" ht="20.2">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9"/>
        <v>0</v>
      </c>
      <c r="AB910" s="228" t="str">
        <f t="shared" si="140"/>
        <v/>
      </c>
    </row>
    <row r="911" spans="1:28" s="227" customFormat="1" ht="20.2">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9"/>
        <v>0</v>
      </c>
      <c r="AB911" s="228" t="str">
        <f t="shared" si="140"/>
        <v/>
      </c>
    </row>
    <row r="912" spans="1:28" s="227" customFormat="1" ht="20.2">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9"/>
        <v>0</v>
      </c>
      <c r="AB912" s="228" t="str">
        <f t="shared" si="140"/>
        <v/>
      </c>
    </row>
    <row r="913" spans="1:28" s="227" customFormat="1" ht="20.2">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9"/>
        <v>0</v>
      </c>
      <c r="AB913" s="228" t="str">
        <f t="shared" si="140"/>
        <v/>
      </c>
    </row>
    <row r="914" spans="1:28" s="227" customFormat="1" ht="20.2">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9"/>
        <v>0</v>
      </c>
      <c r="AB914" s="228" t="str">
        <f t="shared" si="140"/>
        <v/>
      </c>
    </row>
    <row r="915" spans="1:28" s="227" customFormat="1" ht="20.2">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9"/>
        <v>0</v>
      </c>
      <c r="AB915" s="228" t="str">
        <f t="shared" si="140"/>
        <v/>
      </c>
    </row>
    <row r="916" spans="1:28" s="227" customFormat="1" ht="20.2">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9"/>
        <v>0</v>
      </c>
      <c r="AB916" s="228" t="str">
        <f t="shared" si="140"/>
        <v/>
      </c>
    </row>
    <row r="917" spans="1:28" s="227" customFormat="1" ht="20.2">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9"/>
        <v>0</v>
      </c>
      <c r="AB917" s="228" t="str">
        <f t="shared" si="140"/>
        <v/>
      </c>
    </row>
    <row r="918" spans="1:28" s="227" customFormat="1" ht="20.2">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9"/>
        <v>0</v>
      </c>
      <c r="AB918" s="228" t="str">
        <f t="shared" si="140"/>
        <v/>
      </c>
    </row>
    <row r="919" spans="1:28" s="227" customFormat="1" ht="20.2">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9"/>
        <v>0</v>
      </c>
      <c r="AB919" s="228" t="str">
        <f t="shared" si="140"/>
        <v/>
      </c>
    </row>
    <row r="920" spans="1:28" s="227" customFormat="1" ht="20.2">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2">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2">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2">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2">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4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42">IF(AND(C924="Smelter not listed",OR(LEN(D924)=0,LEN(E924)=0)),1,0)</f>
        <v>0</v>
      </c>
      <c r="AB924" s="228" t="str">
        <f t="shared" ref="AB924:AB954" si="143">B924&amp;C924</f>
        <v/>
      </c>
    </row>
    <row r="925" spans="1:28" s="227" customFormat="1" ht="20.2">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2"/>
        <v>0</v>
      </c>
      <c r="AB925" s="228" t="str">
        <f t="shared" si="143"/>
        <v/>
      </c>
    </row>
    <row r="926" spans="1:28" s="227" customFormat="1" ht="20.2">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2"/>
        <v>0</v>
      </c>
      <c r="AB926" s="228" t="str">
        <f t="shared" si="143"/>
        <v/>
      </c>
    </row>
    <row r="927" spans="1:28" s="227" customFormat="1" ht="20.2">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2"/>
        <v>0</v>
      </c>
      <c r="AB927" s="228" t="str">
        <f t="shared" si="143"/>
        <v/>
      </c>
    </row>
    <row r="928" spans="1:28" s="227" customFormat="1" ht="20.2">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2"/>
        <v>0</v>
      </c>
      <c r="AB928" s="228" t="str">
        <f t="shared" si="143"/>
        <v/>
      </c>
    </row>
    <row r="929" spans="1:28" s="227" customFormat="1" ht="20.2">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2"/>
        <v>0</v>
      </c>
      <c r="AB929" s="228" t="str">
        <f t="shared" si="143"/>
        <v/>
      </c>
    </row>
    <row r="930" spans="1:28" s="227" customFormat="1" ht="20.2">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2"/>
        <v>0</v>
      </c>
      <c r="AB930" s="228" t="str">
        <f t="shared" si="143"/>
        <v/>
      </c>
    </row>
    <row r="931" spans="1:28" s="227" customFormat="1" ht="20.2">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2"/>
        <v>0</v>
      </c>
      <c r="AB931" s="228" t="str">
        <f t="shared" si="143"/>
        <v/>
      </c>
    </row>
    <row r="932" spans="1:28" s="227" customFormat="1" ht="20.2">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2"/>
        <v>0</v>
      </c>
      <c r="AB932" s="228" t="str">
        <f t="shared" si="143"/>
        <v/>
      </c>
    </row>
    <row r="933" spans="1:28" s="227" customFormat="1" ht="20.2">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2"/>
        <v>0</v>
      </c>
      <c r="AB933" s="228" t="str">
        <f t="shared" si="143"/>
        <v/>
      </c>
    </row>
    <row r="934" spans="1:28" s="227" customFormat="1" ht="20.2">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2"/>
        <v>0</v>
      </c>
      <c r="AB934" s="228" t="str">
        <f t="shared" si="143"/>
        <v/>
      </c>
    </row>
    <row r="935" spans="1:28" s="227" customFormat="1" ht="20.2">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2"/>
        <v>0</v>
      </c>
      <c r="AB935" s="228" t="str">
        <f t="shared" si="143"/>
        <v/>
      </c>
    </row>
    <row r="936" spans="1:28" s="227" customFormat="1" ht="20.2">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2"/>
        <v>0</v>
      </c>
      <c r="AB936" s="228" t="str">
        <f t="shared" si="143"/>
        <v/>
      </c>
    </row>
    <row r="937" spans="1:28" s="227" customFormat="1" ht="20.2">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2"/>
        <v>0</v>
      </c>
      <c r="AB937" s="228" t="str">
        <f t="shared" si="143"/>
        <v/>
      </c>
    </row>
    <row r="938" spans="1:28" s="227" customFormat="1" ht="20.2">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2"/>
        <v>0</v>
      </c>
      <c r="AB938" s="228" t="str">
        <f t="shared" si="143"/>
        <v/>
      </c>
    </row>
    <row r="939" spans="1:28" s="227" customFormat="1" ht="20.2">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2"/>
        <v>0</v>
      </c>
      <c r="AB939" s="228" t="str">
        <f t="shared" si="143"/>
        <v/>
      </c>
    </row>
    <row r="940" spans="1:28" s="227" customFormat="1" ht="20.2">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2"/>
        <v>0</v>
      </c>
      <c r="AB940" s="228" t="str">
        <f t="shared" si="143"/>
        <v/>
      </c>
    </row>
    <row r="941" spans="1:28" s="227" customFormat="1" ht="20.2">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2"/>
        <v>0</v>
      </c>
      <c r="AB941" s="228" t="str">
        <f t="shared" si="143"/>
        <v/>
      </c>
    </row>
    <row r="942" spans="1:28" s="227" customFormat="1" ht="20.2">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2"/>
        <v>0</v>
      </c>
      <c r="AB942" s="228" t="str">
        <f t="shared" si="143"/>
        <v/>
      </c>
    </row>
    <row r="943" spans="1:28" s="227" customFormat="1" ht="20.2">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2"/>
        <v>0</v>
      </c>
      <c r="AB943" s="228" t="str">
        <f t="shared" si="143"/>
        <v/>
      </c>
    </row>
    <row r="944" spans="1:28" s="227" customFormat="1" ht="20.2">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2"/>
        <v>0</v>
      </c>
      <c r="AB944" s="228" t="str">
        <f t="shared" si="143"/>
        <v/>
      </c>
    </row>
    <row r="945" spans="1:28" s="227" customFormat="1" ht="20.2">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2"/>
        <v>0</v>
      </c>
      <c r="AB945" s="228" t="str">
        <f t="shared" si="143"/>
        <v/>
      </c>
    </row>
    <row r="946" spans="1:28" s="227" customFormat="1" ht="20.2">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2"/>
        <v>0</v>
      </c>
      <c r="AB946" s="228" t="str">
        <f t="shared" si="143"/>
        <v/>
      </c>
    </row>
    <row r="947" spans="1:28" s="227" customFormat="1" ht="20.2">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2"/>
        <v>0</v>
      </c>
      <c r="AB947" s="228" t="str">
        <f t="shared" si="143"/>
        <v/>
      </c>
    </row>
    <row r="948" spans="1:28" s="227" customFormat="1" ht="20.2">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2"/>
        <v>0</v>
      </c>
      <c r="AB948" s="228" t="str">
        <f t="shared" si="143"/>
        <v/>
      </c>
    </row>
    <row r="949" spans="1:28" s="227" customFormat="1" ht="20.2">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2"/>
        <v>0</v>
      </c>
      <c r="AB949" s="228" t="str">
        <f t="shared" si="143"/>
        <v/>
      </c>
    </row>
    <row r="950" spans="1:28" s="227" customFormat="1" ht="20.2">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2"/>
        <v>0</v>
      </c>
      <c r="AB950" s="228" t="str">
        <f t="shared" si="143"/>
        <v/>
      </c>
    </row>
    <row r="951" spans="1:28" s="227" customFormat="1" ht="20.2">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2"/>
        <v>0</v>
      </c>
      <c r="AB951" s="228" t="str">
        <f t="shared" si="143"/>
        <v/>
      </c>
    </row>
    <row r="952" spans="1:28" s="227" customFormat="1" ht="20.2">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2"/>
        <v>0</v>
      </c>
      <c r="AB952" s="228" t="str">
        <f t="shared" si="143"/>
        <v/>
      </c>
    </row>
    <row r="953" spans="1:28" s="227" customFormat="1" ht="20.2">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2"/>
        <v>0</v>
      </c>
      <c r="AB953" s="228" t="str">
        <f t="shared" si="143"/>
        <v/>
      </c>
    </row>
    <row r="954" spans="1:28" s="227" customFormat="1" ht="20.2">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2"/>
        <v>0</v>
      </c>
      <c r="AB954" s="228" t="str">
        <f t="shared" si="143"/>
        <v/>
      </c>
    </row>
    <row r="955" spans="1:28" s="227" customFormat="1" ht="20.2">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4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45">IF(AND(C955="Smelter not listed",OR(LEN(D955)=0,LEN(E955)=0)),1,0)</f>
        <v>0</v>
      </c>
      <c r="AB955" s="228" t="str">
        <f t="shared" ref="AB955" si="146">B955&amp;C955</f>
        <v/>
      </c>
    </row>
    <row r="956" spans="1:28" s="227" customFormat="1" ht="20.2">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4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8">IF(AND(C956="Smelter not listed",OR(LEN(D956)=0,LEN(E956)=0)),1,0)</f>
        <v>0</v>
      </c>
      <c r="AB956" s="228" t="str">
        <f t="shared" ref="AB956:AB987" si="149">B956&amp;C956</f>
        <v/>
      </c>
    </row>
    <row r="957" spans="1:28" s="227" customFormat="1" ht="20.2">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8"/>
        <v>0</v>
      </c>
      <c r="AB957" s="228" t="str">
        <f t="shared" si="149"/>
        <v/>
      </c>
    </row>
    <row r="958" spans="1:28" s="227" customFormat="1" ht="20.2">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8"/>
        <v>0</v>
      </c>
      <c r="AB958" s="228" t="str">
        <f t="shared" si="149"/>
        <v/>
      </c>
    </row>
    <row r="959" spans="1:28" s="227" customFormat="1" ht="20.2">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8"/>
        <v>0</v>
      </c>
      <c r="AB959" s="228" t="str">
        <f t="shared" si="149"/>
        <v/>
      </c>
    </row>
    <row r="960" spans="1:28" s="227" customFormat="1" ht="20.2">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8"/>
        <v>0</v>
      </c>
      <c r="AB960" s="228" t="str">
        <f t="shared" si="149"/>
        <v/>
      </c>
    </row>
    <row r="961" spans="1:28" s="227" customFormat="1" ht="20.2">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8"/>
        <v>0</v>
      </c>
      <c r="AB961" s="228" t="str">
        <f t="shared" si="149"/>
        <v/>
      </c>
    </row>
    <row r="962" spans="1:28" s="227" customFormat="1" ht="20.2">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8"/>
        <v>0</v>
      </c>
      <c r="AB962" s="228" t="str">
        <f t="shared" si="149"/>
        <v/>
      </c>
    </row>
    <row r="963" spans="1:28" s="227" customFormat="1" ht="20.2">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8"/>
        <v>0</v>
      </c>
      <c r="AB963" s="228" t="str">
        <f t="shared" si="149"/>
        <v/>
      </c>
    </row>
    <row r="964" spans="1:28" s="227" customFormat="1" ht="20.2">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8"/>
        <v>0</v>
      </c>
      <c r="AB964" s="228" t="str">
        <f t="shared" si="149"/>
        <v/>
      </c>
    </row>
    <row r="965" spans="1:28" s="227" customFormat="1" ht="20.2">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8"/>
        <v>0</v>
      </c>
      <c r="AB965" s="228" t="str">
        <f t="shared" si="149"/>
        <v/>
      </c>
    </row>
    <row r="966" spans="1:28" s="227" customFormat="1" ht="20.2">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8"/>
        <v>0</v>
      </c>
      <c r="AB966" s="228" t="str">
        <f t="shared" si="149"/>
        <v/>
      </c>
    </row>
    <row r="967" spans="1:28" s="227" customFormat="1" ht="20.2">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8"/>
        <v>0</v>
      </c>
      <c r="AB967" s="228" t="str">
        <f t="shared" si="149"/>
        <v/>
      </c>
    </row>
    <row r="968" spans="1:28" s="227" customFormat="1" ht="20.2">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8"/>
        <v>0</v>
      </c>
      <c r="AB968" s="228" t="str">
        <f t="shared" si="149"/>
        <v/>
      </c>
    </row>
    <row r="969" spans="1:28" s="227" customFormat="1" ht="20.2">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8"/>
        <v>0</v>
      </c>
      <c r="AB969" s="228" t="str">
        <f t="shared" si="149"/>
        <v/>
      </c>
    </row>
    <row r="970" spans="1:28" s="227" customFormat="1" ht="20.2">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8"/>
        <v>0</v>
      </c>
      <c r="AB970" s="228" t="str">
        <f t="shared" si="149"/>
        <v/>
      </c>
    </row>
    <row r="971" spans="1:28" s="227" customFormat="1" ht="20.2">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8"/>
        <v>0</v>
      </c>
      <c r="AB971" s="228" t="str">
        <f t="shared" si="149"/>
        <v/>
      </c>
    </row>
    <row r="972" spans="1:28" s="227" customFormat="1" ht="20.2">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8"/>
        <v>0</v>
      </c>
      <c r="AB972" s="228" t="str">
        <f t="shared" si="149"/>
        <v/>
      </c>
    </row>
    <row r="973" spans="1:28" s="227" customFormat="1" ht="20.2">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8"/>
        <v>0</v>
      </c>
      <c r="AB973" s="228" t="str">
        <f t="shared" si="149"/>
        <v/>
      </c>
    </row>
    <row r="974" spans="1:28" s="227" customFormat="1" ht="20.2">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8"/>
        <v>0</v>
      </c>
      <c r="AB974" s="228" t="str">
        <f t="shared" si="149"/>
        <v/>
      </c>
    </row>
    <row r="975" spans="1:28" s="227" customFormat="1" ht="20.2">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8"/>
        <v>0</v>
      </c>
      <c r="AB975" s="228" t="str">
        <f t="shared" si="149"/>
        <v/>
      </c>
    </row>
    <row r="976" spans="1:28" s="227" customFormat="1" ht="20.2">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8"/>
        <v>0</v>
      </c>
      <c r="AB976" s="228" t="str">
        <f t="shared" si="149"/>
        <v/>
      </c>
    </row>
    <row r="977" spans="1:28" s="227" customFormat="1" ht="20.2">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8"/>
        <v>0</v>
      </c>
      <c r="AB977" s="228" t="str">
        <f t="shared" si="149"/>
        <v/>
      </c>
    </row>
    <row r="978" spans="1:28" s="227" customFormat="1" ht="20.2">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8"/>
        <v>0</v>
      </c>
      <c r="AB978" s="228" t="str">
        <f t="shared" si="149"/>
        <v/>
      </c>
    </row>
    <row r="979" spans="1:28" s="227" customFormat="1" ht="20.2">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8"/>
        <v>0</v>
      </c>
      <c r="AB979" s="228" t="str">
        <f t="shared" si="149"/>
        <v/>
      </c>
    </row>
    <row r="980" spans="1:28" s="227" customFormat="1" ht="20.2">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8"/>
        <v>0</v>
      </c>
      <c r="AB980" s="228" t="str">
        <f t="shared" si="149"/>
        <v/>
      </c>
    </row>
    <row r="981" spans="1:28" s="227" customFormat="1" ht="20.2">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8"/>
        <v>0</v>
      </c>
      <c r="AB981" s="228" t="str">
        <f t="shared" si="149"/>
        <v/>
      </c>
    </row>
    <row r="982" spans="1:28" s="227" customFormat="1" ht="20.2">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8"/>
        <v>0</v>
      </c>
      <c r="AB982" s="228" t="str">
        <f t="shared" si="149"/>
        <v/>
      </c>
    </row>
    <row r="983" spans="1:28" s="227" customFormat="1" ht="20.2">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8"/>
        <v>0</v>
      </c>
      <c r="AB983" s="228" t="str">
        <f t="shared" si="149"/>
        <v/>
      </c>
    </row>
    <row r="984" spans="1:28" s="227" customFormat="1" ht="20.2">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2">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2">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2">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2">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5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51">IF(AND(C988="Smelter not listed",OR(LEN(D988)=0,LEN(E988)=0)),1,0)</f>
        <v>0</v>
      </c>
      <c r="AB988" s="228" t="str">
        <f t="shared" ref="AB988:AB1018" si="152">B988&amp;C988</f>
        <v/>
      </c>
    </row>
    <row r="989" spans="1:28" s="227" customFormat="1" ht="20.2">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1"/>
        <v>0</v>
      </c>
      <c r="AB989" s="228" t="str">
        <f t="shared" si="152"/>
        <v/>
      </c>
    </row>
    <row r="990" spans="1:28" s="227" customFormat="1" ht="20.2">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1"/>
        <v>0</v>
      </c>
      <c r="AB990" s="228" t="str">
        <f t="shared" si="152"/>
        <v/>
      </c>
    </row>
    <row r="991" spans="1:28" s="227" customFormat="1" ht="20.2">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1"/>
        <v>0</v>
      </c>
      <c r="AB991" s="228" t="str">
        <f t="shared" si="152"/>
        <v/>
      </c>
    </row>
    <row r="992" spans="1:28" s="227" customFormat="1" ht="20.2">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1"/>
        <v>0</v>
      </c>
      <c r="AB992" s="228" t="str">
        <f t="shared" si="152"/>
        <v/>
      </c>
    </row>
    <row r="993" spans="1:28" s="227" customFormat="1" ht="20.2">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1"/>
        <v>0</v>
      </c>
      <c r="AB993" s="228" t="str">
        <f t="shared" si="152"/>
        <v/>
      </c>
    </row>
    <row r="994" spans="1:28" s="227" customFormat="1" ht="20.2">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1"/>
        <v>0</v>
      </c>
      <c r="AB994" s="228" t="str">
        <f t="shared" si="152"/>
        <v/>
      </c>
    </row>
    <row r="995" spans="1:28" s="227" customFormat="1" ht="20.2">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1"/>
        <v>0</v>
      </c>
      <c r="AB995" s="228" t="str">
        <f t="shared" si="152"/>
        <v/>
      </c>
    </row>
    <row r="996" spans="1:28" s="227" customFormat="1" ht="20.2">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1"/>
        <v>0</v>
      </c>
      <c r="AB996" s="228" t="str">
        <f t="shared" si="152"/>
        <v/>
      </c>
    </row>
    <row r="997" spans="1:28" s="227" customFormat="1" ht="20.2">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1"/>
        <v>0</v>
      </c>
      <c r="AB997" s="228" t="str">
        <f t="shared" si="152"/>
        <v/>
      </c>
    </row>
    <row r="998" spans="1:28" s="227" customFormat="1" ht="20.2">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1"/>
        <v>0</v>
      </c>
      <c r="AB998" s="228" t="str">
        <f t="shared" si="152"/>
        <v/>
      </c>
    </row>
    <row r="999" spans="1:28" s="227" customFormat="1" ht="20.2">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1"/>
        <v>0</v>
      </c>
      <c r="AB999" s="228" t="str">
        <f t="shared" si="152"/>
        <v/>
      </c>
    </row>
    <row r="1000" spans="1:28" s="227" customFormat="1" ht="20.2">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1"/>
        <v>0</v>
      </c>
      <c r="AB1000" s="228" t="str">
        <f t="shared" si="152"/>
        <v/>
      </c>
    </row>
    <row r="1001" spans="1:28" s="227" customFormat="1" ht="20.2">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1"/>
        <v>0</v>
      </c>
      <c r="AB1001" s="228" t="str">
        <f t="shared" si="152"/>
        <v/>
      </c>
    </row>
    <row r="1002" spans="1:28" s="227" customFormat="1" ht="20.2">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1"/>
        <v>0</v>
      </c>
      <c r="AB1002" s="228" t="str">
        <f t="shared" si="152"/>
        <v/>
      </c>
    </row>
    <row r="1003" spans="1:28" s="227" customFormat="1" ht="20.2">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1"/>
        <v>0</v>
      </c>
      <c r="AB1003" s="228" t="str">
        <f t="shared" si="152"/>
        <v/>
      </c>
    </row>
    <row r="1004" spans="1:28" s="227" customFormat="1" ht="20.2">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1"/>
        <v>0</v>
      </c>
      <c r="AB1004" s="228" t="str">
        <f t="shared" si="152"/>
        <v/>
      </c>
    </row>
    <row r="1005" spans="1:28" s="227" customFormat="1" ht="20.2">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1"/>
        <v>0</v>
      </c>
      <c r="AB1005" s="228" t="str">
        <f t="shared" si="152"/>
        <v/>
      </c>
    </row>
    <row r="1006" spans="1:28" s="227" customFormat="1" ht="20.2">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1"/>
        <v>0</v>
      </c>
      <c r="AB1006" s="228" t="str">
        <f t="shared" si="152"/>
        <v/>
      </c>
    </row>
    <row r="1007" spans="1:28" s="227" customFormat="1" ht="20.2">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1"/>
        <v>0</v>
      </c>
      <c r="AB1007" s="228" t="str">
        <f t="shared" si="152"/>
        <v/>
      </c>
    </row>
    <row r="1008" spans="1:28" s="227" customFormat="1" ht="20.2">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1"/>
        <v>0</v>
      </c>
      <c r="AB1008" s="228" t="str">
        <f t="shared" si="152"/>
        <v/>
      </c>
    </row>
    <row r="1009" spans="1:28" s="227" customFormat="1" ht="20.2">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1"/>
        <v>0</v>
      </c>
      <c r="AB1009" s="228" t="str">
        <f t="shared" si="152"/>
        <v/>
      </c>
    </row>
    <row r="1010" spans="1:28" s="227" customFormat="1" ht="20.2">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1"/>
        <v>0</v>
      </c>
      <c r="AB1010" s="228" t="str">
        <f t="shared" si="152"/>
        <v/>
      </c>
    </row>
    <row r="1011" spans="1:28" s="227" customFormat="1" ht="20.2">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1"/>
        <v>0</v>
      </c>
      <c r="AB1011" s="228" t="str">
        <f t="shared" si="152"/>
        <v/>
      </c>
    </row>
    <row r="1012" spans="1:28" s="227" customFormat="1" ht="20.2">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1"/>
        <v>0</v>
      </c>
      <c r="AB1012" s="228" t="str">
        <f t="shared" si="152"/>
        <v/>
      </c>
    </row>
    <row r="1013" spans="1:28" s="227" customFormat="1" ht="20.2">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1"/>
        <v>0</v>
      </c>
      <c r="AB1013" s="228" t="str">
        <f t="shared" si="152"/>
        <v/>
      </c>
    </row>
    <row r="1014" spans="1:28" s="227" customFormat="1" ht="20.2">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1"/>
        <v>0</v>
      </c>
      <c r="AB1014" s="228" t="str">
        <f t="shared" si="152"/>
        <v/>
      </c>
    </row>
    <row r="1015" spans="1:28" s="227" customFormat="1" ht="20.2">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1"/>
        <v>0</v>
      </c>
      <c r="AB1015" s="228" t="str">
        <f t="shared" si="152"/>
        <v/>
      </c>
    </row>
    <row r="1016" spans="1:28" s="227" customFormat="1" ht="20.2">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1"/>
        <v>0</v>
      </c>
      <c r="AB1016" s="228" t="str">
        <f t="shared" si="152"/>
        <v/>
      </c>
    </row>
    <row r="1017" spans="1:28" s="227" customFormat="1" ht="20.2">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1"/>
        <v>0</v>
      </c>
      <c r="AB1017" s="228" t="str">
        <f t="shared" si="152"/>
        <v/>
      </c>
    </row>
    <row r="1018" spans="1:28" s="227" customFormat="1" ht="20.2">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1"/>
        <v>0</v>
      </c>
      <c r="AB1018" s="228" t="str">
        <f t="shared" si="152"/>
        <v/>
      </c>
    </row>
    <row r="1019" spans="1:28" s="227" customFormat="1" ht="20.2">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5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54">IF(AND(C1019="Smelter not listed",OR(LEN(D1019)=0,LEN(E1019)=0)),1,0)</f>
        <v>0</v>
      </c>
      <c r="AB1019" s="228" t="str">
        <f t="shared" ref="AB1019" si="155">B1019&amp;C1019</f>
        <v/>
      </c>
    </row>
    <row r="1020" spans="1:28" s="227" customFormat="1" ht="20.2">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5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57">IF(AND(C1020="Smelter not listed",OR(LEN(D1020)=0,LEN(E1020)=0)),1,0)</f>
        <v>0</v>
      </c>
      <c r="AB1020" s="228" t="str">
        <f t="shared" ref="AB1020:AB1051" si="158">B1020&amp;C1020</f>
        <v/>
      </c>
    </row>
    <row r="1021" spans="1:28" s="227" customFormat="1" ht="20.2">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7"/>
        <v>0</v>
      </c>
      <c r="AB1021" s="228" t="str">
        <f t="shared" si="158"/>
        <v/>
      </c>
    </row>
    <row r="1022" spans="1:28" s="227" customFormat="1" ht="20.2">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7"/>
        <v>0</v>
      </c>
      <c r="AB1022" s="228" t="str">
        <f t="shared" si="158"/>
        <v/>
      </c>
    </row>
    <row r="1023" spans="1:28" s="227" customFormat="1" ht="20.2">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7"/>
        <v>0</v>
      </c>
      <c r="AB1023" s="228" t="str">
        <f t="shared" si="158"/>
        <v/>
      </c>
    </row>
    <row r="1024" spans="1:28" s="227" customFormat="1" ht="20.2">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7"/>
        <v>0</v>
      </c>
      <c r="AB1024" s="228" t="str">
        <f t="shared" si="158"/>
        <v/>
      </c>
    </row>
    <row r="1025" spans="1:28" s="227" customFormat="1" ht="20.2">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7"/>
        <v>0</v>
      </c>
      <c r="AB1025" s="228" t="str">
        <f t="shared" si="158"/>
        <v/>
      </c>
    </row>
    <row r="1026" spans="1:28" s="227" customFormat="1" ht="20.2">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7"/>
        <v>0</v>
      </c>
      <c r="AB1026" s="228" t="str">
        <f t="shared" si="158"/>
        <v/>
      </c>
    </row>
    <row r="1027" spans="1:28" s="227" customFormat="1" ht="20.2">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7"/>
        <v>0</v>
      </c>
      <c r="AB1027" s="228" t="str">
        <f t="shared" si="158"/>
        <v/>
      </c>
    </row>
    <row r="1028" spans="1:28" s="227" customFormat="1" ht="20.2">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7"/>
        <v>0</v>
      </c>
      <c r="AB1028" s="228" t="str">
        <f t="shared" si="158"/>
        <v/>
      </c>
    </row>
    <row r="1029" spans="1:28" s="227" customFormat="1" ht="20.2">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7"/>
        <v>0</v>
      </c>
      <c r="AB1029" s="228" t="str">
        <f t="shared" si="158"/>
        <v/>
      </c>
    </row>
    <row r="1030" spans="1:28" s="227" customFormat="1" ht="20.2">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7"/>
        <v>0</v>
      </c>
      <c r="AB1030" s="228" t="str">
        <f t="shared" si="158"/>
        <v/>
      </c>
    </row>
    <row r="1031" spans="1:28" s="227" customFormat="1" ht="20.2">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7"/>
        <v>0</v>
      </c>
      <c r="AB1031" s="228" t="str">
        <f t="shared" si="158"/>
        <v/>
      </c>
    </row>
    <row r="1032" spans="1:28" s="227" customFormat="1" ht="20.2">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7"/>
        <v>0</v>
      </c>
      <c r="AB1032" s="228" t="str">
        <f t="shared" si="158"/>
        <v/>
      </c>
    </row>
    <row r="1033" spans="1:28" s="227" customFormat="1" ht="20.2">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7"/>
        <v>0</v>
      </c>
      <c r="AB1033" s="228" t="str">
        <f t="shared" si="158"/>
        <v/>
      </c>
    </row>
    <row r="1034" spans="1:28" s="227" customFormat="1" ht="20.2">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7"/>
        <v>0</v>
      </c>
      <c r="AB1034" s="228" t="str">
        <f t="shared" si="158"/>
        <v/>
      </c>
    </row>
    <row r="1035" spans="1:28" s="227" customFormat="1" ht="20.2">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7"/>
        <v>0</v>
      </c>
      <c r="AB1035" s="228" t="str">
        <f t="shared" si="158"/>
        <v/>
      </c>
    </row>
    <row r="1036" spans="1:28" s="227" customFormat="1" ht="20.2">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7"/>
        <v>0</v>
      </c>
      <c r="AB1036" s="228" t="str">
        <f t="shared" si="158"/>
        <v/>
      </c>
    </row>
    <row r="1037" spans="1:28" s="227" customFormat="1" ht="20.2">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7"/>
        <v>0</v>
      </c>
      <c r="AB1037" s="228" t="str">
        <f t="shared" si="158"/>
        <v/>
      </c>
    </row>
    <row r="1038" spans="1:28" s="227" customFormat="1" ht="20.2">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7"/>
        <v>0</v>
      </c>
      <c r="AB1038" s="228" t="str">
        <f t="shared" si="158"/>
        <v/>
      </c>
    </row>
    <row r="1039" spans="1:28" s="227" customFormat="1" ht="20.2">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7"/>
        <v>0</v>
      </c>
      <c r="AB1039" s="228" t="str">
        <f t="shared" si="158"/>
        <v/>
      </c>
    </row>
    <row r="1040" spans="1:28" s="227" customFormat="1" ht="20.2">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7"/>
        <v>0</v>
      </c>
      <c r="AB1040" s="228" t="str">
        <f t="shared" si="158"/>
        <v/>
      </c>
    </row>
    <row r="1041" spans="1:28" s="227" customFormat="1" ht="20.2">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7"/>
        <v>0</v>
      </c>
      <c r="AB1041" s="228" t="str">
        <f t="shared" si="158"/>
        <v/>
      </c>
    </row>
    <row r="1042" spans="1:28" s="227" customFormat="1" ht="20.2">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7"/>
        <v>0</v>
      </c>
      <c r="AB1042" s="228" t="str">
        <f t="shared" si="158"/>
        <v/>
      </c>
    </row>
    <row r="1043" spans="1:28" s="227" customFormat="1" ht="20.2">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7"/>
        <v>0</v>
      </c>
      <c r="AB1043" s="228" t="str">
        <f t="shared" si="158"/>
        <v/>
      </c>
    </row>
    <row r="1044" spans="1:28" s="227" customFormat="1" ht="20.2">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7"/>
        <v>0</v>
      </c>
      <c r="AB1044" s="228" t="str">
        <f t="shared" si="158"/>
        <v/>
      </c>
    </row>
    <row r="1045" spans="1:28" s="227" customFormat="1" ht="20.2">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7"/>
        <v>0</v>
      </c>
      <c r="AB1045" s="228" t="str">
        <f t="shared" si="158"/>
        <v/>
      </c>
    </row>
    <row r="1046" spans="1:28" s="227" customFormat="1" ht="20.2">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7"/>
        <v>0</v>
      </c>
      <c r="AB1046" s="228" t="str">
        <f t="shared" si="158"/>
        <v/>
      </c>
    </row>
    <row r="1047" spans="1:28" s="227" customFormat="1" ht="20.2">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7"/>
        <v>0</v>
      </c>
      <c r="AB1047" s="228" t="str">
        <f t="shared" si="158"/>
        <v/>
      </c>
    </row>
    <row r="1048" spans="1:28" s="227" customFormat="1" ht="20.2">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2">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2">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2">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2">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60">IF(AND(C1052="Smelter not listed",OR(LEN(D1052)=0,LEN(E1052)=0)),1,0)</f>
        <v>0</v>
      </c>
      <c r="AB1052" s="228" t="str">
        <f t="shared" ref="AB1052:AB1082" si="161">B1052&amp;C1052</f>
        <v/>
      </c>
    </row>
    <row r="1053" spans="1:28" s="227" customFormat="1" ht="20.2">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60"/>
        <v>0</v>
      </c>
      <c r="AB1053" s="228" t="str">
        <f t="shared" si="161"/>
        <v/>
      </c>
    </row>
    <row r="1054" spans="1:28" s="227" customFormat="1" ht="20.2">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60"/>
        <v>0</v>
      </c>
      <c r="AB1054" s="228" t="str">
        <f t="shared" si="161"/>
        <v/>
      </c>
    </row>
    <row r="1055" spans="1:28" s="227" customFormat="1" ht="20.2">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60"/>
        <v>0</v>
      </c>
      <c r="AB1055" s="228" t="str">
        <f t="shared" si="161"/>
        <v/>
      </c>
    </row>
    <row r="1056" spans="1:28" s="227" customFormat="1" ht="20.2">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60"/>
        <v>0</v>
      </c>
      <c r="AB1056" s="228" t="str">
        <f t="shared" si="161"/>
        <v/>
      </c>
    </row>
    <row r="1057" spans="1:28" s="227" customFormat="1" ht="20.2">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0"/>
        <v>0</v>
      </c>
      <c r="AB1057" s="228" t="str">
        <f t="shared" si="161"/>
        <v/>
      </c>
    </row>
    <row r="1058" spans="1:28" s="227" customFormat="1" ht="20.2">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0"/>
        <v>0</v>
      </c>
      <c r="AB1058" s="228" t="str">
        <f t="shared" si="161"/>
        <v/>
      </c>
    </row>
    <row r="1059" spans="1:28" s="227" customFormat="1" ht="20.2">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0"/>
        <v>0</v>
      </c>
      <c r="AB1059" s="228" t="str">
        <f t="shared" si="161"/>
        <v/>
      </c>
    </row>
    <row r="1060" spans="1:28" s="227" customFormat="1" ht="20.2">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0"/>
        <v>0</v>
      </c>
      <c r="AB1060" s="228" t="str">
        <f t="shared" si="161"/>
        <v/>
      </c>
    </row>
    <row r="1061" spans="1:28" s="227" customFormat="1" ht="20.2">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0"/>
        <v>0</v>
      </c>
      <c r="AB1061" s="228" t="str">
        <f t="shared" si="161"/>
        <v/>
      </c>
    </row>
    <row r="1062" spans="1:28" s="227" customFormat="1" ht="20.2">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0"/>
        <v>0</v>
      </c>
      <c r="AB1062" s="228" t="str">
        <f t="shared" si="161"/>
        <v/>
      </c>
    </row>
    <row r="1063" spans="1:28" s="227" customFormat="1" ht="20.2">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0"/>
        <v>0</v>
      </c>
      <c r="AB1063" s="228" t="str">
        <f t="shared" si="161"/>
        <v/>
      </c>
    </row>
    <row r="1064" spans="1:28" s="227" customFormat="1" ht="20.2">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0"/>
        <v>0</v>
      </c>
      <c r="AB1064" s="228" t="str">
        <f t="shared" si="161"/>
        <v/>
      </c>
    </row>
    <row r="1065" spans="1:28" s="227" customFormat="1" ht="20.2">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0"/>
        <v>0</v>
      </c>
      <c r="AB1065" s="228" t="str">
        <f t="shared" si="161"/>
        <v/>
      </c>
    </row>
    <row r="1066" spans="1:28" s="227" customFormat="1" ht="20.2">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0"/>
        <v>0</v>
      </c>
      <c r="AB1066" s="228" t="str">
        <f t="shared" si="161"/>
        <v/>
      </c>
    </row>
    <row r="1067" spans="1:28" s="227" customFormat="1" ht="20.2">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0"/>
        <v>0</v>
      </c>
      <c r="AB1067" s="228" t="str">
        <f t="shared" si="161"/>
        <v/>
      </c>
    </row>
    <row r="1068" spans="1:28" s="227" customFormat="1" ht="20.2">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0"/>
        <v>0</v>
      </c>
      <c r="AB1068" s="228" t="str">
        <f t="shared" si="161"/>
        <v/>
      </c>
    </row>
    <row r="1069" spans="1:28" s="227" customFormat="1" ht="20.2">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0"/>
        <v>0</v>
      </c>
      <c r="AB1069" s="228" t="str">
        <f t="shared" si="161"/>
        <v/>
      </c>
    </row>
    <row r="1070" spans="1:28" s="227" customFormat="1" ht="20.2">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0"/>
        <v>0</v>
      </c>
      <c r="AB1070" s="228" t="str">
        <f t="shared" si="161"/>
        <v/>
      </c>
    </row>
    <row r="1071" spans="1:28" s="227" customFormat="1" ht="20.2">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0"/>
        <v>0</v>
      </c>
      <c r="AB1071" s="228" t="str">
        <f t="shared" si="161"/>
        <v/>
      </c>
    </row>
    <row r="1072" spans="1:28" s="227" customFormat="1" ht="20.2">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0"/>
        <v>0</v>
      </c>
      <c r="AB1072" s="228" t="str">
        <f t="shared" si="161"/>
        <v/>
      </c>
    </row>
    <row r="1073" spans="1:28" s="227" customFormat="1" ht="20.2">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0"/>
        <v>0</v>
      </c>
      <c r="AB1073" s="228" t="str">
        <f t="shared" si="161"/>
        <v/>
      </c>
    </row>
    <row r="1074" spans="1:28" s="227" customFormat="1" ht="20.2">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0"/>
        <v>0</v>
      </c>
      <c r="AB1074" s="228" t="str">
        <f t="shared" si="161"/>
        <v/>
      </c>
    </row>
    <row r="1075" spans="1:28" s="227" customFormat="1" ht="20.2">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0"/>
        <v>0</v>
      </c>
      <c r="AB1075" s="228" t="str">
        <f t="shared" si="161"/>
        <v/>
      </c>
    </row>
    <row r="1076" spans="1:28" s="227" customFormat="1" ht="20.2">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0"/>
        <v>0</v>
      </c>
      <c r="AB1076" s="228" t="str">
        <f t="shared" si="161"/>
        <v/>
      </c>
    </row>
    <row r="1077" spans="1:28" s="227" customFormat="1" ht="20.2">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0"/>
        <v>0</v>
      </c>
      <c r="AB1077" s="228" t="str">
        <f t="shared" si="161"/>
        <v/>
      </c>
    </row>
    <row r="1078" spans="1:28" s="227" customFormat="1" ht="20.2">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0"/>
        <v>0</v>
      </c>
      <c r="AB1078" s="228" t="str">
        <f t="shared" si="161"/>
        <v/>
      </c>
    </row>
    <row r="1079" spans="1:28" s="227" customFormat="1" ht="20.2">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0"/>
        <v>0</v>
      </c>
      <c r="AB1079" s="228" t="str">
        <f t="shared" si="161"/>
        <v/>
      </c>
    </row>
    <row r="1080" spans="1:28" s="227" customFormat="1" ht="20.2">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0"/>
        <v>0</v>
      </c>
      <c r="AB1080" s="228" t="str">
        <f t="shared" si="161"/>
        <v/>
      </c>
    </row>
    <row r="1081" spans="1:28" s="227" customFormat="1" ht="20.2">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0"/>
        <v>0</v>
      </c>
      <c r="AB1081" s="228" t="str">
        <f t="shared" si="161"/>
        <v/>
      </c>
    </row>
    <row r="1082" spans="1:28" s="227" customFormat="1" ht="20.2">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0"/>
        <v>0</v>
      </c>
      <c r="AB1082" s="228" t="str">
        <f t="shared" si="161"/>
        <v/>
      </c>
    </row>
    <row r="1083" spans="1:28" s="227" customFormat="1" ht="20.2">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6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63">IF(AND(C1083="Smelter not listed",OR(LEN(D1083)=0,LEN(E1083)=0)),1,0)</f>
        <v>0</v>
      </c>
      <c r="AB1083" s="228" t="str">
        <f t="shared" ref="AB1083" si="164">B1083&amp;C1083</f>
        <v/>
      </c>
    </row>
    <row r="1084" spans="1:28" s="227" customFormat="1" ht="20.2">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6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66">IF(AND(C1084="Smelter not listed",OR(LEN(D1084)=0,LEN(E1084)=0)),1,0)</f>
        <v>0</v>
      </c>
      <c r="AB1084" s="228" t="str">
        <f t="shared" ref="AB1084:AB1115" si="167">B1084&amp;C1084</f>
        <v/>
      </c>
    </row>
    <row r="1085" spans="1:28" s="227" customFormat="1" ht="20.2">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6"/>
        <v>0</v>
      </c>
      <c r="AB1085" s="228" t="str">
        <f t="shared" si="167"/>
        <v/>
      </c>
    </row>
    <row r="1086" spans="1:28" s="227" customFormat="1" ht="20.2">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6"/>
        <v>0</v>
      </c>
      <c r="AB1086" s="228" t="str">
        <f t="shared" si="167"/>
        <v/>
      </c>
    </row>
    <row r="1087" spans="1:28" s="227" customFormat="1" ht="20.2">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6"/>
        <v>0</v>
      </c>
      <c r="AB1087" s="228" t="str">
        <f t="shared" si="167"/>
        <v/>
      </c>
    </row>
    <row r="1088" spans="1:28" s="227" customFormat="1" ht="20.2">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6"/>
        <v>0</v>
      </c>
      <c r="AB1088" s="228" t="str">
        <f t="shared" si="167"/>
        <v/>
      </c>
    </row>
    <row r="1089" spans="1:28" s="227" customFormat="1" ht="20.2">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6"/>
        <v>0</v>
      </c>
      <c r="AB1089" s="228" t="str">
        <f t="shared" si="167"/>
        <v/>
      </c>
    </row>
    <row r="1090" spans="1:28" s="227" customFormat="1" ht="20.2">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6"/>
        <v>0</v>
      </c>
      <c r="AB1090" s="228" t="str">
        <f t="shared" si="167"/>
        <v/>
      </c>
    </row>
    <row r="1091" spans="1:28" s="227" customFormat="1" ht="20.2">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6"/>
        <v>0</v>
      </c>
      <c r="AB1091" s="228" t="str">
        <f t="shared" si="167"/>
        <v/>
      </c>
    </row>
    <row r="1092" spans="1:28" s="227" customFormat="1" ht="20.2">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6"/>
        <v>0</v>
      </c>
      <c r="AB1092" s="228" t="str">
        <f t="shared" si="167"/>
        <v/>
      </c>
    </row>
    <row r="1093" spans="1:28" s="227" customFormat="1" ht="20.2">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6"/>
        <v>0</v>
      </c>
      <c r="AB1093" s="228" t="str">
        <f t="shared" si="167"/>
        <v/>
      </c>
    </row>
    <row r="1094" spans="1:28" s="227" customFormat="1" ht="20.2">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6"/>
        <v>0</v>
      </c>
      <c r="AB1094" s="228" t="str">
        <f t="shared" si="167"/>
        <v/>
      </c>
    </row>
    <row r="1095" spans="1:28" s="227" customFormat="1" ht="20.2">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6"/>
        <v>0</v>
      </c>
      <c r="AB1095" s="228" t="str">
        <f t="shared" si="167"/>
        <v/>
      </c>
    </row>
    <row r="1096" spans="1:28" s="227" customFormat="1" ht="20.2">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6"/>
        <v>0</v>
      </c>
      <c r="AB1096" s="228" t="str">
        <f t="shared" si="167"/>
        <v/>
      </c>
    </row>
    <row r="1097" spans="1:28" s="227" customFormat="1" ht="20.2">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6"/>
        <v>0</v>
      </c>
      <c r="AB1097" s="228" t="str">
        <f t="shared" si="167"/>
        <v/>
      </c>
    </row>
    <row r="1098" spans="1:28" s="227" customFormat="1" ht="20.2">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6"/>
        <v>0</v>
      </c>
      <c r="AB1098" s="228" t="str">
        <f t="shared" si="167"/>
        <v/>
      </c>
    </row>
    <row r="1099" spans="1:28" s="227" customFormat="1" ht="20.2">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6"/>
        <v>0</v>
      </c>
      <c r="AB1099" s="228" t="str">
        <f t="shared" si="167"/>
        <v/>
      </c>
    </row>
    <row r="1100" spans="1:28" s="227" customFormat="1" ht="20.2">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6"/>
        <v>0</v>
      </c>
      <c r="AB1100" s="228" t="str">
        <f t="shared" si="167"/>
        <v/>
      </c>
    </row>
    <row r="1101" spans="1:28" s="227" customFormat="1" ht="20.2">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6"/>
        <v>0</v>
      </c>
      <c r="AB1101" s="228" t="str">
        <f t="shared" si="167"/>
        <v/>
      </c>
    </row>
    <row r="1102" spans="1:28" s="227" customFormat="1" ht="20.2">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6"/>
        <v>0</v>
      </c>
      <c r="AB1102" s="228" t="str">
        <f t="shared" si="167"/>
        <v/>
      </c>
    </row>
    <row r="1103" spans="1:28" s="227" customFormat="1" ht="20.2">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6"/>
        <v>0</v>
      </c>
      <c r="AB1103" s="228" t="str">
        <f t="shared" si="167"/>
        <v/>
      </c>
    </row>
    <row r="1104" spans="1:28" s="227" customFormat="1" ht="20.2">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6"/>
        <v>0</v>
      </c>
      <c r="AB1104" s="228" t="str">
        <f t="shared" si="167"/>
        <v/>
      </c>
    </row>
    <row r="1105" spans="1:28" s="227" customFormat="1" ht="20.2">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6"/>
        <v>0</v>
      </c>
      <c r="AB1105" s="228" t="str">
        <f t="shared" si="167"/>
        <v/>
      </c>
    </row>
    <row r="1106" spans="1:28" s="227" customFormat="1" ht="20.2">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6"/>
        <v>0</v>
      </c>
      <c r="AB1106" s="228" t="str">
        <f t="shared" si="167"/>
        <v/>
      </c>
    </row>
    <row r="1107" spans="1:28" s="227" customFormat="1" ht="20.2">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6"/>
        <v>0</v>
      </c>
      <c r="AB1107" s="228" t="str">
        <f t="shared" si="167"/>
        <v/>
      </c>
    </row>
    <row r="1108" spans="1:28" s="227" customFormat="1" ht="20.2">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6"/>
        <v>0</v>
      </c>
      <c r="AB1108" s="228" t="str">
        <f t="shared" si="167"/>
        <v/>
      </c>
    </row>
    <row r="1109" spans="1:28" s="227" customFormat="1" ht="20.2">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6"/>
        <v>0</v>
      </c>
      <c r="AB1109" s="228" t="str">
        <f t="shared" si="167"/>
        <v/>
      </c>
    </row>
    <row r="1110" spans="1:28" s="227" customFormat="1" ht="20.2">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6"/>
        <v>0</v>
      </c>
      <c r="AB1110" s="228" t="str">
        <f t="shared" si="167"/>
        <v/>
      </c>
    </row>
    <row r="1111" spans="1:28" s="227" customFormat="1" ht="20.2">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6"/>
        <v>0</v>
      </c>
      <c r="AB1111" s="228" t="str">
        <f t="shared" si="167"/>
        <v/>
      </c>
    </row>
    <row r="1112" spans="1:28" s="227" customFormat="1" ht="20.2">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2">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2">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2">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2">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9">IF(AND(C1116="Smelter not listed",OR(LEN(D1116)=0,LEN(E1116)=0)),1,0)</f>
        <v>0</v>
      </c>
      <c r="AB1116" s="228" t="str">
        <f t="shared" ref="AB1116:AB1146" si="170">B1116&amp;C1116</f>
        <v/>
      </c>
    </row>
    <row r="1117" spans="1:28" s="227" customFormat="1" ht="20.2">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9"/>
        <v>0</v>
      </c>
      <c r="AB1117" s="228" t="str">
        <f t="shared" si="170"/>
        <v/>
      </c>
    </row>
    <row r="1118" spans="1:28" s="227" customFormat="1" ht="20.2">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9"/>
        <v>0</v>
      </c>
      <c r="AB1118" s="228" t="str">
        <f t="shared" si="170"/>
        <v/>
      </c>
    </row>
    <row r="1119" spans="1:28" s="227" customFormat="1" ht="20.2">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9"/>
        <v>0</v>
      </c>
      <c r="AB1119" s="228" t="str">
        <f t="shared" si="170"/>
        <v/>
      </c>
    </row>
    <row r="1120" spans="1:28" s="227" customFormat="1" ht="20.2">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9"/>
        <v>0</v>
      </c>
      <c r="AB1120" s="228" t="str">
        <f t="shared" si="170"/>
        <v/>
      </c>
    </row>
    <row r="1121" spans="1:28" s="227" customFormat="1" ht="20.2">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9"/>
        <v>0</v>
      </c>
      <c r="AB1121" s="228" t="str">
        <f t="shared" si="170"/>
        <v/>
      </c>
    </row>
    <row r="1122" spans="1:28" s="227" customFormat="1" ht="20.2">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9"/>
        <v>0</v>
      </c>
      <c r="AB1122" s="228" t="str">
        <f t="shared" si="170"/>
        <v/>
      </c>
    </row>
    <row r="1123" spans="1:28" s="227" customFormat="1" ht="20.2">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9"/>
        <v>0</v>
      </c>
      <c r="AB1123" s="228" t="str">
        <f t="shared" si="170"/>
        <v/>
      </c>
    </row>
    <row r="1124" spans="1:28" s="227" customFormat="1" ht="20.2">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9"/>
        <v>0</v>
      </c>
      <c r="AB1124" s="228" t="str">
        <f t="shared" si="170"/>
        <v/>
      </c>
    </row>
    <row r="1125" spans="1:28" s="227" customFormat="1" ht="20.2">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9"/>
        <v>0</v>
      </c>
      <c r="AB1125" s="228" t="str">
        <f t="shared" si="170"/>
        <v/>
      </c>
    </row>
    <row r="1126" spans="1:28" s="227" customFormat="1" ht="20.2">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9"/>
        <v>0</v>
      </c>
      <c r="AB1126" s="228" t="str">
        <f t="shared" si="170"/>
        <v/>
      </c>
    </row>
    <row r="1127" spans="1:28" s="227" customFormat="1" ht="20.2">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9"/>
        <v>0</v>
      </c>
      <c r="AB1127" s="228" t="str">
        <f t="shared" si="170"/>
        <v/>
      </c>
    </row>
    <row r="1128" spans="1:28" s="227" customFormat="1" ht="20.2">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9"/>
        <v>0</v>
      </c>
      <c r="AB1128" s="228" t="str">
        <f t="shared" si="170"/>
        <v/>
      </c>
    </row>
    <row r="1129" spans="1:28" s="227" customFormat="1" ht="20.2">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9"/>
        <v>0</v>
      </c>
      <c r="AB1129" s="228" t="str">
        <f t="shared" si="170"/>
        <v/>
      </c>
    </row>
    <row r="1130" spans="1:28" s="227" customFormat="1" ht="20.2">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9"/>
        <v>0</v>
      </c>
      <c r="AB1130" s="228" t="str">
        <f t="shared" si="170"/>
        <v/>
      </c>
    </row>
    <row r="1131" spans="1:28" s="227" customFormat="1" ht="20.2">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9"/>
        <v>0</v>
      </c>
      <c r="AB1131" s="228" t="str">
        <f t="shared" si="170"/>
        <v/>
      </c>
    </row>
    <row r="1132" spans="1:28" s="227" customFormat="1" ht="20.2">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9"/>
        <v>0</v>
      </c>
      <c r="AB1132" s="228" t="str">
        <f t="shared" si="170"/>
        <v/>
      </c>
    </row>
    <row r="1133" spans="1:28" s="227" customFormat="1" ht="20.2">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9"/>
        <v>0</v>
      </c>
      <c r="AB1133" s="228" t="str">
        <f t="shared" si="170"/>
        <v/>
      </c>
    </row>
    <row r="1134" spans="1:28" s="227" customFormat="1" ht="20.2">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9"/>
        <v>0</v>
      </c>
      <c r="AB1134" s="228" t="str">
        <f t="shared" si="170"/>
        <v/>
      </c>
    </row>
    <row r="1135" spans="1:28" s="227" customFormat="1" ht="20.2">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9"/>
        <v>0</v>
      </c>
      <c r="AB1135" s="228" t="str">
        <f t="shared" si="170"/>
        <v/>
      </c>
    </row>
    <row r="1136" spans="1:28" s="227" customFormat="1" ht="20.2">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9"/>
        <v>0</v>
      </c>
      <c r="AB1136" s="228" t="str">
        <f t="shared" si="170"/>
        <v/>
      </c>
    </row>
    <row r="1137" spans="1:28" s="227" customFormat="1" ht="20.2">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9"/>
        <v>0</v>
      </c>
      <c r="AB1137" s="228" t="str">
        <f t="shared" si="170"/>
        <v/>
      </c>
    </row>
    <row r="1138" spans="1:28" s="227" customFormat="1" ht="20.2">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9"/>
        <v>0</v>
      </c>
      <c r="AB1138" s="228" t="str">
        <f t="shared" si="170"/>
        <v/>
      </c>
    </row>
    <row r="1139" spans="1:28" s="227" customFormat="1" ht="20.2">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9"/>
        <v>0</v>
      </c>
      <c r="AB1139" s="228" t="str">
        <f t="shared" si="170"/>
        <v/>
      </c>
    </row>
    <row r="1140" spans="1:28" s="227" customFormat="1" ht="20.2">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9"/>
        <v>0</v>
      </c>
      <c r="AB1140" s="228" t="str">
        <f t="shared" si="170"/>
        <v/>
      </c>
    </row>
    <row r="1141" spans="1:28" s="227" customFormat="1" ht="20.2">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9"/>
        <v>0</v>
      </c>
      <c r="AB1141" s="228" t="str">
        <f t="shared" si="170"/>
        <v/>
      </c>
    </row>
    <row r="1142" spans="1:28" s="227" customFormat="1" ht="20.2">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9"/>
        <v>0</v>
      </c>
      <c r="AB1142" s="228" t="str">
        <f t="shared" si="170"/>
        <v/>
      </c>
    </row>
    <row r="1143" spans="1:28" s="227" customFormat="1" ht="20.2">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9"/>
        <v>0</v>
      </c>
      <c r="AB1143" s="228" t="str">
        <f t="shared" si="170"/>
        <v/>
      </c>
    </row>
    <row r="1144" spans="1:28" s="227" customFormat="1" ht="20.2">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9"/>
        <v>0</v>
      </c>
      <c r="AB1144" s="228" t="str">
        <f t="shared" si="170"/>
        <v/>
      </c>
    </row>
    <row r="1145" spans="1:28" s="227" customFormat="1" ht="20.2">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9"/>
        <v>0</v>
      </c>
      <c r="AB1145" s="228" t="str">
        <f t="shared" si="170"/>
        <v/>
      </c>
    </row>
    <row r="1146" spans="1:28" s="227" customFormat="1" ht="20.2">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9"/>
        <v>0</v>
      </c>
      <c r="AB1146" s="228" t="str">
        <f t="shared" si="170"/>
        <v/>
      </c>
    </row>
    <row r="1147" spans="1:28" s="227" customFormat="1" ht="20.2">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7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72">IF(AND(C1147="Smelter not listed",OR(LEN(D1147)=0,LEN(E1147)=0)),1,0)</f>
        <v>0</v>
      </c>
      <c r="AB1147" s="228" t="str">
        <f t="shared" ref="AB1147" si="173">B1147&amp;C1147</f>
        <v/>
      </c>
    </row>
    <row r="1148" spans="1:28" s="227" customFormat="1" ht="20.2">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7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75">IF(AND(C1148="Smelter not listed",OR(LEN(D1148)=0,LEN(E1148)=0)),1,0)</f>
        <v>0</v>
      </c>
      <c r="AB1148" s="228" t="str">
        <f t="shared" ref="AB1148:AB1179" si="176">B1148&amp;C1148</f>
        <v/>
      </c>
    </row>
    <row r="1149" spans="1:28" s="227" customFormat="1" ht="20.2">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5"/>
        <v>0</v>
      </c>
      <c r="AB1149" s="228" t="str">
        <f t="shared" si="176"/>
        <v/>
      </c>
    </row>
    <row r="1150" spans="1:28" s="227" customFormat="1" ht="20.2">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5"/>
        <v>0</v>
      </c>
      <c r="AB1150" s="228" t="str">
        <f t="shared" si="176"/>
        <v/>
      </c>
    </row>
    <row r="1151" spans="1:28" s="227" customFormat="1" ht="20.2">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5"/>
        <v>0</v>
      </c>
      <c r="AB1151" s="228" t="str">
        <f t="shared" si="176"/>
        <v/>
      </c>
    </row>
    <row r="1152" spans="1:28" s="227" customFormat="1" ht="20.2">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5"/>
        <v>0</v>
      </c>
      <c r="AB1152" s="228" t="str">
        <f t="shared" si="176"/>
        <v/>
      </c>
    </row>
    <row r="1153" spans="1:28" s="227" customFormat="1" ht="20.2">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5"/>
        <v>0</v>
      </c>
      <c r="AB1153" s="228" t="str">
        <f t="shared" si="176"/>
        <v/>
      </c>
    </row>
    <row r="1154" spans="1:28" s="227" customFormat="1" ht="20.2">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5"/>
        <v>0</v>
      </c>
      <c r="AB1154" s="228" t="str">
        <f t="shared" si="176"/>
        <v/>
      </c>
    </row>
    <row r="1155" spans="1:28" s="227" customFormat="1" ht="20.2">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5"/>
        <v>0</v>
      </c>
      <c r="AB1155" s="228" t="str">
        <f t="shared" si="176"/>
        <v/>
      </c>
    </row>
    <row r="1156" spans="1:28" s="227" customFormat="1" ht="20.2">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5"/>
        <v>0</v>
      </c>
      <c r="AB1156" s="228" t="str">
        <f t="shared" si="176"/>
        <v/>
      </c>
    </row>
    <row r="1157" spans="1:28" s="227" customFormat="1" ht="20.2">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5"/>
        <v>0</v>
      </c>
      <c r="AB1157" s="228" t="str">
        <f t="shared" si="176"/>
        <v/>
      </c>
    </row>
    <row r="1158" spans="1:28" s="227" customFormat="1" ht="20.2">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5"/>
        <v>0</v>
      </c>
      <c r="AB1158" s="228" t="str">
        <f t="shared" si="176"/>
        <v/>
      </c>
    </row>
    <row r="1159" spans="1:28" s="227" customFormat="1" ht="20.2">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5"/>
        <v>0</v>
      </c>
      <c r="AB1159" s="228" t="str">
        <f t="shared" si="176"/>
        <v/>
      </c>
    </row>
    <row r="1160" spans="1:28" s="227" customFormat="1" ht="20.2">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5"/>
        <v>0</v>
      </c>
      <c r="AB1160" s="228" t="str">
        <f t="shared" si="176"/>
        <v/>
      </c>
    </row>
    <row r="1161" spans="1:28" s="227" customFormat="1" ht="20.2">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5"/>
        <v>0</v>
      </c>
      <c r="AB1161" s="228" t="str">
        <f t="shared" si="176"/>
        <v/>
      </c>
    </row>
    <row r="1162" spans="1:28" s="227" customFormat="1" ht="20.2">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5"/>
        <v>0</v>
      </c>
      <c r="AB1162" s="228" t="str">
        <f t="shared" si="176"/>
        <v/>
      </c>
    </row>
    <row r="1163" spans="1:28" s="227" customFormat="1" ht="20.2">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5"/>
        <v>0</v>
      </c>
      <c r="AB1163" s="228" t="str">
        <f t="shared" si="176"/>
        <v/>
      </c>
    </row>
    <row r="1164" spans="1:28" s="227" customFormat="1" ht="20.2">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5"/>
        <v>0</v>
      </c>
      <c r="AB1164" s="228" t="str">
        <f t="shared" si="176"/>
        <v/>
      </c>
    </row>
    <row r="1165" spans="1:28" s="227" customFormat="1" ht="20.2">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5"/>
        <v>0</v>
      </c>
      <c r="AB1165" s="228" t="str">
        <f t="shared" si="176"/>
        <v/>
      </c>
    </row>
    <row r="1166" spans="1:28" s="227" customFormat="1" ht="20.2">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5"/>
        <v>0</v>
      </c>
      <c r="AB1166" s="228" t="str">
        <f t="shared" si="176"/>
        <v/>
      </c>
    </row>
    <row r="1167" spans="1:28" s="227" customFormat="1" ht="20.2">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5"/>
        <v>0</v>
      </c>
      <c r="AB1167" s="228" t="str">
        <f t="shared" si="176"/>
        <v/>
      </c>
    </row>
    <row r="1168" spans="1:28" s="227" customFormat="1" ht="20.2">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5"/>
        <v>0</v>
      </c>
      <c r="AB1168" s="228" t="str">
        <f t="shared" si="176"/>
        <v/>
      </c>
    </row>
    <row r="1169" spans="1:28" s="227" customFormat="1" ht="20.2">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5"/>
        <v>0</v>
      </c>
      <c r="AB1169" s="228" t="str">
        <f t="shared" si="176"/>
        <v/>
      </c>
    </row>
    <row r="1170" spans="1:28" s="227" customFormat="1" ht="20.2">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5"/>
        <v>0</v>
      </c>
      <c r="AB1170" s="228" t="str">
        <f t="shared" si="176"/>
        <v/>
      </c>
    </row>
    <row r="1171" spans="1:28" s="227" customFormat="1" ht="20.2">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5"/>
        <v>0</v>
      </c>
      <c r="AB1171" s="228" t="str">
        <f t="shared" si="176"/>
        <v/>
      </c>
    </row>
    <row r="1172" spans="1:28" s="227" customFormat="1" ht="20.2">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5"/>
        <v>0</v>
      </c>
      <c r="AB1172" s="228" t="str">
        <f t="shared" si="176"/>
        <v/>
      </c>
    </row>
    <row r="1173" spans="1:28" s="227" customFormat="1" ht="20.2">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5"/>
        <v>0</v>
      </c>
      <c r="AB1173" s="228" t="str">
        <f t="shared" si="176"/>
        <v/>
      </c>
    </row>
    <row r="1174" spans="1:28" s="227" customFormat="1" ht="20.2">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5"/>
        <v>0</v>
      </c>
      <c r="AB1174" s="228" t="str">
        <f t="shared" si="176"/>
        <v/>
      </c>
    </row>
    <row r="1175" spans="1:28" s="227" customFormat="1" ht="20.2">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5"/>
        <v>0</v>
      </c>
      <c r="AB1175" s="228" t="str">
        <f t="shared" si="176"/>
        <v/>
      </c>
    </row>
    <row r="1176" spans="1:28" s="227" customFormat="1" ht="20.2">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2">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2">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2">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2">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7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8">IF(AND(C1180="Smelter not listed",OR(LEN(D1180)=0,LEN(E1180)=0)),1,0)</f>
        <v>0</v>
      </c>
      <c r="AB1180" s="228" t="str">
        <f t="shared" ref="AB1180:AB1210" si="179">B1180&amp;C1180</f>
        <v/>
      </c>
    </row>
    <row r="1181" spans="1:28" s="227" customFormat="1" ht="20.2">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8"/>
        <v>0</v>
      </c>
      <c r="AB1181" s="228" t="str">
        <f t="shared" si="179"/>
        <v/>
      </c>
    </row>
    <row r="1182" spans="1:28" s="227" customFormat="1" ht="20.2">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8"/>
        <v>0</v>
      </c>
      <c r="AB1182" s="228" t="str">
        <f t="shared" si="179"/>
        <v/>
      </c>
    </row>
    <row r="1183" spans="1:28" s="227" customFormat="1" ht="20.2">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8"/>
        <v>0</v>
      </c>
      <c r="AB1183" s="228" t="str">
        <f t="shared" si="179"/>
        <v/>
      </c>
    </row>
    <row r="1184" spans="1:28" s="227" customFormat="1" ht="20.2">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8"/>
        <v>0</v>
      </c>
      <c r="AB1184" s="228" t="str">
        <f t="shared" si="179"/>
        <v/>
      </c>
    </row>
    <row r="1185" spans="1:28" s="227" customFormat="1" ht="20.2">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8"/>
        <v>0</v>
      </c>
      <c r="AB1185" s="228" t="str">
        <f t="shared" si="179"/>
        <v/>
      </c>
    </row>
    <row r="1186" spans="1:28" s="227" customFormat="1" ht="20.2">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8"/>
        <v>0</v>
      </c>
      <c r="AB1186" s="228" t="str">
        <f t="shared" si="179"/>
        <v/>
      </c>
    </row>
    <row r="1187" spans="1:28" s="227" customFormat="1" ht="20.2">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8"/>
        <v>0</v>
      </c>
      <c r="AB1187" s="228" t="str">
        <f t="shared" si="179"/>
        <v/>
      </c>
    </row>
    <row r="1188" spans="1:28" s="227" customFormat="1" ht="20.2">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8"/>
        <v>0</v>
      </c>
      <c r="AB1188" s="228" t="str">
        <f t="shared" si="179"/>
        <v/>
      </c>
    </row>
    <row r="1189" spans="1:28" s="227" customFormat="1" ht="20.2">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8"/>
        <v>0</v>
      </c>
      <c r="AB1189" s="228" t="str">
        <f t="shared" si="179"/>
        <v/>
      </c>
    </row>
    <row r="1190" spans="1:28" s="227" customFormat="1" ht="20.2">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8"/>
        <v>0</v>
      </c>
      <c r="AB1190" s="228" t="str">
        <f t="shared" si="179"/>
        <v/>
      </c>
    </row>
    <row r="1191" spans="1:28" s="227" customFormat="1" ht="20.2">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8"/>
        <v>0</v>
      </c>
      <c r="AB1191" s="228" t="str">
        <f t="shared" si="179"/>
        <v/>
      </c>
    </row>
    <row r="1192" spans="1:28" s="227" customFormat="1" ht="20.2">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8"/>
        <v>0</v>
      </c>
      <c r="AB1192" s="228" t="str">
        <f t="shared" si="179"/>
        <v/>
      </c>
    </row>
    <row r="1193" spans="1:28" s="227" customFormat="1" ht="20.2">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8"/>
        <v>0</v>
      </c>
      <c r="AB1193" s="228" t="str">
        <f t="shared" si="179"/>
        <v/>
      </c>
    </row>
    <row r="1194" spans="1:28" s="227" customFormat="1" ht="20.2">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8"/>
        <v>0</v>
      </c>
      <c r="AB1194" s="228" t="str">
        <f t="shared" si="179"/>
        <v/>
      </c>
    </row>
    <row r="1195" spans="1:28" s="227" customFormat="1" ht="20.2">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8"/>
        <v>0</v>
      </c>
      <c r="AB1195" s="228" t="str">
        <f t="shared" si="179"/>
        <v/>
      </c>
    </row>
    <row r="1196" spans="1:28" s="227" customFormat="1" ht="20.2">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8"/>
        <v>0</v>
      </c>
      <c r="AB1196" s="228" t="str">
        <f t="shared" si="179"/>
        <v/>
      </c>
    </row>
    <row r="1197" spans="1:28" s="227" customFormat="1" ht="20.2">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8"/>
        <v>0</v>
      </c>
      <c r="AB1197" s="228" t="str">
        <f t="shared" si="179"/>
        <v/>
      </c>
    </row>
    <row r="1198" spans="1:28" s="227" customFormat="1" ht="20.2">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8"/>
        <v>0</v>
      </c>
      <c r="AB1198" s="228" t="str">
        <f t="shared" si="179"/>
        <v/>
      </c>
    </row>
    <row r="1199" spans="1:28" s="227" customFormat="1" ht="20.2">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8"/>
        <v>0</v>
      </c>
      <c r="AB1199" s="228" t="str">
        <f t="shared" si="179"/>
        <v/>
      </c>
    </row>
    <row r="1200" spans="1:28" s="227" customFormat="1" ht="20.2">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8"/>
        <v>0</v>
      </c>
      <c r="AB1200" s="228" t="str">
        <f t="shared" si="179"/>
        <v/>
      </c>
    </row>
    <row r="1201" spans="1:28" s="227" customFormat="1" ht="20.2">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8"/>
        <v>0</v>
      </c>
      <c r="AB1201" s="228" t="str">
        <f t="shared" si="179"/>
        <v/>
      </c>
    </row>
    <row r="1202" spans="1:28" s="227" customFormat="1" ht="20.2">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8"/>
        <v>0</v>
      </c>
      <c r="AB1202" s="228" t="str">
        <f t="shared" si="179"/>
        <v/>
      </c>
    </row>
    <row r="1203" spans="1:28" s="227" customFormat="1" ht="20.2">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8"/>
        <v>0</v>
      </c>
      <c r="AB1203" s="228" t="str">
        <f t="shared" si="179"/>
        <v/>
      </c>
    </row>
    <row r="1204" spans="1:28" s="227" customFormat="1" ht="20.2">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8"/>
        <v>0</v>
      </c>
      <c r="AB1204" s="228" t="str">
        <f t="shared" si="179"/>
        <v/>
      </c>
    </row>
    <row r="1205" spans="1:28" s="227" customFormat="1" ht="20.2">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8"/>
        <v>0</v>
      </c>
      <c r="AB1205" s="228" t="str">
        <f t="shared" si="179"/>
        <v/>
      </c>
    </row>
    <row r="1206" spans="1:28" s="227" customFormat="1" ht="20.2">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8"/>
        <v>0</v>
      </c>
      <c r="AB1206" s="228" t="str">
        <f t="shared" si="179"/>
        <v/>
      </c>
    </row>
    <row r="1207" spans="1:28" s="227" customFormat="1" ht="20.2">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8"/>
        <v>0</v>
      </c>
      <c r="AB1207" s="228" t="str">
        <f t="shared" si="179"/>
        <v/>
      </c>
    </row>
    <row r="1208" spans="1:28" s="227" customFormat="1" ht="20.2">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8"/>
        <v>0</v>
      </c>
      <c r="AB1208" s="228" t="str">
        <f t="shared" si="179"/>
        <v/>
      </c>
    </row>
    <row r="1209" spans="1:28" s="227" customFormat="1" ht="20.2">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8"/>
        <v>0</v>
      </c>
      <c r="AB1209" s="228" t="str">
        <f t="shared" si="179"/>
        <v/>
      </c>
    </row>
    <row r="1210" spans="1:28" s="227" customFormat="1" ht="20.2">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8"/>
        <v>0</v>
      </c>
      <c r="AB1210" s="228" t="str">
        <f t="shared" si="179"/>
        <v/>
      </c>
    </row>
    <row r="1211" spans="1:28" s="227" customFormat="1" ht="20.2">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8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81">IF(AND(C1211="Smelter not listed",OR(LEN(D1211)=0,LEN(E1211)=0)),1,0)</f>
        <v>0</v>
      </c>
      <c r="AB1211" s="228" t="str">
        <f t="shared" ref="AB1211" si="182">B1211&amp;C1211</f>
        <v/>
      </c>
    </row>
    <row r="1212" spans="1:28" s="227" customFormat="1" ht="20.2">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8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84">IF(AND(C1212="Smelter not listed",OR(LEN(D1212)=0,LEN(E1212)=0)),1,0)</f>
        <v>0</v>
      </c>
      <c r="AB1212" s="228" t="str">
        <f t="shared" ref="AB1212:AB1243" si="185">B1212&amp;C1212</f>
        <v/>
      </c>
    </row>
    <row r="1213" spans="1:28" s="227" customFormat="1" ht="20.2">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4"/>
        <v>0</v>
      </c>
      <c r="AB1213" s="228" t="str">
        <f t="shared" si="185"/>
        <v/>
      </c>
    </row>
    <row r="1214" spans="1:28" s="227" customFormat="1" ht="20.2">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4"/>
        <v>0</v>
      </c>
      <c r="AB1214" s="228" t="str">
        <f t="shared" si="185"/>
        <v/>
      </c>
    </row>
    <row r="1215" spans="1:28" s="227" customFormat="1" ht="20.2">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4"/>
        <v>0</v>
      </c>
      <c r="AB1215" s="228" t="str">
        <f t="shared" si="185"/>
        <v/>
      </c>
    </row>
    <row r="1216" spans="1:28" s="227" customFormat="1" ht="20.2">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4"/>
        <v>0</v>
      </c>
      <c r="AB1216" s="228" t="str">
        <f t="shared" si="185"/>
        <v/>
      </c>
    </row>
    <row r="1217" spans="1:28" s="227" customFormat="1" ht="20.2">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4"/>
        <v>0</v>
      </c>
      <c r="AB1217" s="228" t="str">
        <f t="shared" si="185"/>
        <v/>
      </c>
    </row>
    <row r="1218" spans="1:28" s="227" customFormat="1" ht="20.2">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4"/>
        <v>0</v>
      </c>
      <c r="AB1218" s="228" t="str">
        <f t="shared" si="185"/>
        <v/>
      </c>
    </row>
    <row r="1219" spans="1:28" s="227" customFormat="1" ht="20.2">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4"/>
        <v>0</v>
      </c>
      <c r="AB1219" s="228" t="str">
        <f t="shared" si="185"/>
        <v/>
      </c>
    </row>
    <row r="1220" spans="1:28" s="227" customFormat="1" ht="20.2">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4"/>
        <v>0</v>
      </c>
      <c r="AB1220" s="228" t="str">
        <f t="shared" si="185"/>
        <v/>
      </c>
    </row>
    <row r="1221" spans="1:28" s="227" customFormat="1" ht="20.2">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4"/>
        <v>0</v>
      </c>
      <c r="AB1221" s="228" t="str">
        <f t="shared" si="185"/>
        <v/>
      </c>
    </row>
    <row r="1222" spans="1:28" s="227" customFormat="1" ht="20.2">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4"/>
        <v>0</v>
      </c>
      <c r="AB1222" s="228" t="str">
        <f t="shared" si="185"/>
        <v/>
      </c>
    </row>
    <row r="1223" spans="1:28" s="227" customFormat="1" ht="20.2">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4"/>
        <v>0</v>
      </c>
      <c r="AB1223" s="228" t="str">
        <f t="shared" si="185"/>
        <v/>
      </c>
    </row>
    <row r="1224" spans="1:28" s="227" customFormat="1" ht="20.2">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4"/>
        <v>0</v>
      </c>
      <c r="AB1224" s="228" t="str">
        <f t="shared" si="185"/>
        <v/>
      </c>
    </row>
    <row r="1225" spans="1:28" s="227" customFormat="1" ht="20.2">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4"/>
        <v>0</v>
      </c>
      <c r="AB1225" s="228" t="str">
        <f t="shared" si="185"/>
        <v/>
      </c>
    </row>
    <row r="1226" spans="1:28" s="227" customFormat="1" ht="20.2">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4"/>
        <v>0</v>
      </c>
      <c r="AB1226" s="228" t="str">
        <f t="shared" si="185"/>
        <v/>
      </c>
    </row>
    <row r="1227" spans="1:28" s="227" customFormat="1" ht="20.2">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4"/>
        <v>0</v>
      </c>
      <c r="AB1227" s="228" t="str">
        <f t="shared" si="185"/>
        <v/>
      </c>
    </row>
    <row r="1228" spans="1:28" s="227" customFormat="1" ht="20.2">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4"/>
        <v>0</v>
      </c>
      <c r="AB1228" s="228" t="str">
        <f t="shared" si="185"/>
        <v/>
      </c>
    </row>
    <row r="1229" spans="1:28" s="227" customFormat="1" ht="20.2">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4"/>
        <v>0</v>
      </c>
      <c r="AB1229" s="228" t="str">
        <f t="shared" si="185"/>
        <v/>
      </c>
    </row>
    <row r="1230" spans="1:28" s="227" customFormat="1" ht="20.2">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4"/>
        <v>0</v>
      </c>
      <c r="AB1230" s="228" t="str">
        <f t="shared" si="185"/>
        <v/>
      </c>
    </row>
    <row r="1231" spans="1:28" s="227" customFormat="1" ht="20.2">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4"/>
        <v>0</v>
      </c>
      <c r="AB1231" s="228" t="str">
        <f t="shared" si="185"/>
        <v/>
      </c>
    </row>
    <row r="1232" spans="1:28" s="227" customFormat="1" ht="20.2">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4"/>
        <v>0</v>
      </c>
      <c r="AB1232" s="228" t="str">
        <f t="shared" si="185"/>
        <v/>
      </c>
    </row>
    <row r="1233" spans="1:28" s="227" customFormat="1" ht="20.2">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4"/>
        <v>0</v>
      </c>
      <c r="AB1233" s="228" t="str">
        <f t="shared" si="185"/>
        <v/>
      </c>
    </row>
    <row r="1234" spans="1:28" s="227" customFormat="1" ht="20.2">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4"/>
        <v>0</v>
      </c>
      <c r="AB1234" s="228" t="str">
        <f t="shared" si="185"/>
        <v/>
      </c>
    </row>
    <row r="1235" spans="1:28" s="227" customFormat="1" ht="20.2">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4"/>
        <v>0</v>
      </c>
      <c r="AB1235" s="228" t="str">
        <f t="shared" si="185"/>
        <v/>
      </c>
    </row>
    <row r="1236" spans="1:28" s="227" customFormat="1" ht="20.2">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4"/>
        <v>0</v>
      </c>
      <c r="AB1236" s="228" t="str">
        <f t="shared" si="185"/>
        <v/>
      </c>
    </row>
    <row r="1237" spans="1:28" s="227" customFormat="1" ht="20.2">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4"/>
        <v>0</v>
      </c>
      <c r="AB1237" s="228" t="str">
        <f t="shared" si="185"/>
        <v/>
      </c>
    </row>
    <row r="1238" spans="1:28" s="227" customFormat="1" ht="20.2">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4"/>
        <v>0</v>
      </c>
      <c r="AB1238" s="228" t="str">
        <f t="shared" si="185"/>
        <v/>
      </c>
    </row>
    <row r="1239" spans="1:28" s="227" customFormat="1" ht="20.2">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4"/>
        <v>0</v>
      </c>
      <c r="AB1239" s="228" t="str">
        <f t="shared" si="185"/>
        <v/>
      </c>
    </row>
    <row r="1240" spans="1:28" s="227" customFormat="1" ht="20.2">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2">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2">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2">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2">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8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87">IF(AND(C1244="Smelter not listed",OR(LEN(D1244)=0,LEN(E1244)=0)),1,0)</f>
        <v>0</v>
      </c>
      <c r="AB1244" s="228" t="str">
        <f t="shared" ref="AB1244:AB1274" si="188">B1244&amp;C1244</f>
        <v/>
      </c>
    </row>
    <row r="1245" spans="1:28" s="227" customFormat="1" ht="20.2">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7"/>
        <v>0</v>
      </c>
      <c r="AB1245" s="228" t="str">
        <f t="shared" si="188"/>
        <v/>
      </c>
    </row>
    <row r="1246" spans="1:28" s="227" customFormat="1" ht="20.2">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7"/>
        <v>0</v>
      </c>
      <c r="AB1246" s="228" t="str">
        <f t="shared" si="188"/>
        <v/>
      </c>
    </row>
    <row r="1247" spans="1:28" s="227" customFormat="1" ht="20.2">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7"/>
        <v>0</v>
      </c>
      <c r="AB1247" s="228" t="str">
        <f t="shared" si="188"/>
        <v/>
      </c>
    </row>
    <row r="1248" spans="1:28" s="227" customFormat="1" ht="20.2">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7"/>
        <v>0</v>
      </c>
      <c r="AB1248" s="228" t="str">
        <f t="shared" si="188"/>
        <v/>
      </c>
    </row>
    <row r="1249" spans="1:28" s="227" customFormat="1" ht="20.2">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7"/>
        <v>0</v>
      </c>
      <c r="AB1249" s="228" t="str">
        <f t="shared" si="188"/>
        <v/>
      </c>
    </row>
    <row r="1250" spans="1:28" s="227" customFormat="1" ht="20.2">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7"/>
        <v>0</v>
      </c>
      <c r="AB1250" s="228" t="str">
        <f t="shared" si="188"/>
        <v/>
      </c>
    </row>
    <row r="1251" spans="1:28" s="227" customFormat="1" ht="20.2">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7"/>
        <v>0</v>
      </c>
      <c r="AB1251" s="228" t="str">
        <f t="shared" si="188"/>
        <v/>
      </c>
    </row>
    <row r="1252" spans="1:28" s="227" customFormat="1" ht="20.2">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7"/>
        <v>0</v>
      </c>
      <c r="AB1252" s="228" t="str">
        <f t="shared" si="188"/>
        <v/>
      </c>
    </row>
    <row r="1253" spans="1:28" s="227" customFormat="1" ht="20.2">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7"/>
        <v>0</v>
      </c>
      <c r="AB1253" s="228" t="str">
        <f t="shared" si="188"/>
        <v/>
      </c>
    </row>
    <row r="1254" spans="1:28" s="227" customFormat="1" ht="20.2">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7"/>
        <v>0</v>
      </c>
      <c r="AB1254" s="228" t="str">
        <f t="shared" si="188"/>
        <v/>
      </c>
    </row>
    <row r="1255" spans="1:28" s="227" customFormat="1" ht="20.2">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7"/>
        <v>0</v>
      </c>
      <c r="AB1255" s="228" t="str">
        <f t="shared" si="188"/>
        <v/>
      </c>
    </row>
    <row r="1256" spans="1:28" s="227" customFormat="1" ht="20.2">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7"/>
        <v>0</v>
      </c>
      <c r="AB1256" s="228" t="str">
        <f t="shared" si="188"/>
        <v/>
      </c>
    </row>
    <row r="1257" spans="1:28" s="227" customFormat="1" ht="20.2">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7"/>
        <v>0</v>
      </c>
      <c r="AB1257" s="228" t="str">
        <f t="shared" si="188"/>
        <v/>
      </c>
    </row>
    <row r="1258" spans="1:28" s="227" customFormat="1" ht="20.2">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7"/>
        <v>0</v>
      </c>
      <c r="AB1258" s="228" t="str">
        <f t="shared" si="188"/>
        <v/>
      </c>
    </row>
    <row r="1259" spans="1:28" s="227" customFormat="1" ht="20.2">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7"/>
        <v>0</v>
      </c>
      <c r="AB1259" s="228" t="str">
        <f t="shared" si="188"/>
        <v/>
      </c>
    </row>
    <row r="1260" spans="1:28" s="227" customFormat="1" ht="20.2">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7"/>
        <v>0</v>
      </c>
      <c r="AB1260" s="228" t="str">
        <f t="shared" si="188"/>
        <v/>
      </c>
    </row>
    <row r="1261" spans="1:28" s="227" customFormat="1" ht="20.2">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7"/>
        <v>0</v>
      </c>
      <c r="AB1261" s="228" t="str">
        <f t="shared" si="188"/>
        <v/>
      </c>
    </row>
    <row r="1262" spans="1:28" s="227" customFormat="1" ht="20.2">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7"/>
        <v>0</v>
      </c>
      <c r="AB1262" s="228" t="str">
        <f t="shared" si="188"/>
        <v/>
      </c>
    </row>
    <row r="1263" spans="1:28" s="227" customFormat="1" ht="20.2">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7"/>
        <v>0</v>
      </c>
      <c r="AB1263" s="228" t="str">
        <f t="shared" si="188"/>
        <v/>
      </c>
    </row>
    <row r="1264" spans="1:28" s="227" customFormat="1" ht="20.2">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7"/>
        <v>0</v>
      </c>
      <c r="AB1264" s="228" t="str">
        <f t="shared" si="188"/>
        <v/>
      </c>
    </row>
    <row r="1265" spans="1:28" s="227" customFormat="1" ht="20.2">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7"/>
        <v>0</v>
      </c>
      <c r="AB1265" s="228" t="str">
        <f t="shared" si="188"/>
        <v/>
      </c>
    </row>
    <row r="1266" spans="1:28" s="227" customFormat="1" ht="20.2">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7"/>
        <v>0</v>
      </c>
      <c r="AB1266" s="228" t="str">
        <f t="shared" si="188"/>
        <v/>
      </c>
    </row>
    <row r="1267" spans="1:28" s="227" customFormat="1" ht="20.2">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7"/>
        <v>0</v>
      </c>
      <c r="AB1267" s="228" t="str">
        <f t="shared" si="188"/>
        <v/>
      </c>
    </row>
    <row r="1268" spans="1:28" s="227" customFormat="1" ht="20.2">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7"/>
        <v>0</v>
      </c>
      <c r="AB1268" s="228" t="str">
        <f t="shared" si="188"/>
        <v/>
      </c>
    </row>
    <row r="1269" spans="1:28" s="227" customFormat="1" ht="20.2">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7"/>
        <v>0</v>
      </c>
      <c r="AB1269" s="228" t="str">
        <f t="shared" si="188"/>
        <v/>
      </c>
    </row>
    <row r="1270" spans="1:28" s="227" customFormat="1" ht="20.2">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7"/>
        <v>0</v>
      </c>
      <c r="AB1270" s="228" t="str">
        <f t="shared" si="188"/>
        <v/>
      </c>
    </row>
    <row r="1271" spans="1:28" s="227" customFormat="1" ht="20.2">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7"/>
        <v>0</v>
      </c>
      <c r="AB1271" s="228" t="str">
        <f t="shared" si="188"/>
        <v/>
      </c>
    </row>
    <row r="1272" spans="1:28" s="227" customFormat="1" ht="20.2">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7"/>
        <v>0</v>
      </c>
      <c r="AB1272" s="228" t="str">
        <f t="shared" si="188"/>
        <v/>
      </c>
    </row>
    <row r="1273" spans="1:28" s="227" customFormat="1" ht="20.2">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7"/>
        <v>0</v>
      </c>
      <c r="AB1273" s="228" t="str">
        <f t="shared" si="188"/>
        <v/>
      </c>
    </row>
    <row r="1274" spans="1:28" s="227" customFormat="1" ht="20.2">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7"/>
        <v>0</v>
      </c>
      <c r="AB1274" s="228" t="str">
        <f t="shared" si="188"/>
        <v/>
      </c>
    </row>
    <row r="1275" spans="1:28" s="227" customFormat="1" ht="20.2">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90">IF(AND(C1275="Smelter not listed",OR(LEN(D1275)=0,LEN(E1275)=0)),1,0)</f>
        <v>0</v>
      </c>
      <c r="AB1275" s="228" t="str">
        <f t="shared" ref="AB1275" si="191">B1275&amp;C1275</f>
        <v/>
      </c>
    </row>
    <row r="1276" spans="1:28" s="227" customFormat="1" ht="20.2">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9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93">IF(AND(C1276="Smelter not listed",OR(LEN(D1276)=0,LEN(E1276)=0)),1,0)</f>
        <v>0</v>
      </c>
      <c r="AB1276" s="228" t="str">
        <f t="shared" ref="AB1276:AB1307" si="194">B1276&amp;C1276</f>
        <v/>
      </c>
    </row>
    <row r="1277" spans="1:28" s="227" customFormat="1" ht="20.2">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3"/>
        <v>0</v>
      </c>
      <c r="AB1277" s="228" t="str">
        <f t="shared" si="194"/>
        <v/>
      </c>
    </row>
    <row r="1278" spans="1:28" s="227" customFormat="1" ht="20.2">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3"/>
        <v>0</v>
      </c>
      <c r="AB1278" s="228" t="str">
        <f t="shared" si="194"/>
        <v/>
      </c>
    </row>
    <row r="1279" spans="1:28" s="227" customFormat="1" ht="20.2">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3"/>
        <v>0</v>
      </c>
      <c r="AB1279" s="228" t="str">
        <f t="shared" si="194"/>
        <v/>
      </c>
    </row>
    <row r="1280" spans="1:28" s="227" customFormat="1" ht="20.2">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3"/>
        <v>0</v>
      </c>
      <c r="AB1280" s="228" t="str">
        <f t="shared" si="194"/>
        <v/>
      </c>
    </row>
    <row r="1281" spans="1:28" s="227" customFormat="1" ht="20.2">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3"/>
        <v>0</v>
      </c>
      <c r="AB1281" s="228" t="str">
        <f t="shared" si="194"/>
        <v/>
      </c>
    </row>
    <row r="1282" spans="1:28" s="227" customFormat="1" ht="20.2">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3"/>
        <v>0</v>
      </c>
      <c r="AB1282" s="228" t="str">
        <f t="shared" si="194"/>
        <v/>
      </c>
    </row>
    <row r="1283" spans="1:28" s="227" customFormat="1" ht="20.2">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3"/>
        <v>0</v>
      </c>
      <c r="AB1283" s="228" t="str">
        <f t="shared" si="194"/>
        <v/>
      </c>
    </row>
    <row r="1284" spans="1:28" s="227" customFormat="1" ht="20.2">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3"/>
        <v>0</v>
      </c>
      <c r="AB1284" s="228" t="str">
        <f t="shared" si="194"/>
        <v/>
      </c>
    </row>
    <row r="1285" spans="1:28" s="227" customFormat="1" ht="20.2">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3"/>
        <v>0</v>
      </c>
      <c r="AB1285" s="228" t="str">
        <f t="shared" si="194"/>
        <v/>
      </c>
    </row>
    <row r="1286" spans="1:28" s="227" customFormat="1" ht="20.2">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3"/>
        <v>0</v>
      </c>
      <c r="AB1286" s="228" t="str">
        <f t="shared" si="194"/>
        <v/>
      </c>
    </row>
    <row r="1287" spans="1:28" s="227" customFormat="1" ht="20.2">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3"/>
        <v>0</v>
      </c>
      <c r="AB1287" s="228" t="str">
        <f t="shared" si="194"/>
        <v/>
      </c>
    </row>
    <row r="1288" spans="1:28" s="227" customFormat="1" ht="20.2">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3"/>
        <v>0</v>
      </c>
      <c r="AB1288" s="228" t="str">
        <f t="shared" si="194"/>
        <v/>
      </c>
    </row>
    <row r="1289" spans="1:28" s="227" customFormat="1" ht="20.2">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3"/>
        <v>0</v>
      </c>
      <c r="AB1289" s="228" t="str">
        <f t="shared" si="194"/>
        <v/>
      </c>
    </row>
    <row r="1290" spans="1:28" s="227" customFormat="1" ht="20.2">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3"/>
        <v>0</v>
      </c>
      <c r="AB1290" s="228" t="str">
        <f t="shared" si="194"/>
        <v/>
      </c>
    </row>
    <row r="1291" spans="1:28" s="227" customFormat="1" ht="20.2">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3"/>
        <v>0</v>
      </c>
      <c r="AB1291" s="228" t="str">
        <f t="shared" si="194"/>
        <v/>
      </c>
    </row>
    <row r="1292" spans="1:28" s="227" customFormat="1" ht="20.2">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3"/>
        <v>0</v>
      </c>
      <c r="AB1292" s="228" t="str">
        <f t="shared" si="194"/>
        <v/>
      </c>
    </row>
    <row r="1293" spans="1:28" s="227" customFormat="1" ht="20.2">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3"/>
        <v>0</v>
      </c>
      <c r="AB1293" s="228" t="str">
        <f t="shared" si="194"/>
        <v/>
      </c>
    </row>
    <row r="1294" spans="1:28" s="227" customFormat="1" ht="20.2">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3"/>
        <v>0</v>
      </c>
      <c r="AB1294" s="228" t="str">
        <f t="shared" si="194"/>
        <v/>
      </c>
    </row>
    <row r="1295" spans="1:28" s="227" customFormat="1" ht="20.2">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3"/>
        <v>0</v>
      </c>
      <c r="AB1295" s="228" t="str">
        <f t="shared" si="194"/>
        <v/>
      </c>
    </row>
    <row r="1296" spans="1:28" s="227" customFormat="1" ht="20.2">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3"/>
        <v>0</v>
      </c>
      <c r="AB1296" s="228" t="str">
        <f t="shared" si="194"/>
        <v/>
      </c>
    </row>
    <row r="1297" spans="1:28" s="227" customFormat="1" ht="20.2">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3"/>
        <v>0</v>
      </c>
      <c r="AB1297" s="228" t="str">
        <f t="shared" si="194"/>
        <v/>
      </c>
    </row>
    <row r="1298" spans="1:28" s="227" customFormat="1" ht="20.2">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3"/>
        <v>0</v>
      </c>
      <c r="AB1298" s="228" t="str">
        <f t="shared" si="194"/>
        <v/>
      </c>
    </row>
    <row r="1299" spans="1:28" s="227" customFormat="1" ht="20.2">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3"/>
        <v>0</v>
      </c>
      <c r="AB1299" s="228" t="str">
        <f t="shared" si="194"/>
        <v/>
      </c>
    </row>
    <row r="1300" spans="1:28" s="227" customFormat="1" ht="20.2">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3"/>
        <v>0</v>
      </c>
      <c r="AB1300" s="228" t="str">
        <f t="shared" si="194"/>
        <v/>
      </c>
    </row>
    <row r="1301" spans="1:28" s="227" customFormat="1" ht="20.2">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3"/>
        <v>0</v>
      </c>
      <c r="AB1301" s="228" t="str">
        <f t="shared" si="194"/>
        <v/>
      </c>
    </row>
    <row r="1302" spans="1:28" s="227" customFormat="1" ht="20.2">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3"/>
        <v>0</v>
      </c>
      <c r="AB1302" s="228" t="str">
        <f t="shared" si="194"/>
        <v/>
      </c>
    </row>
    <row r="1303" spans="1:28" s="227" customFormat="1" ht="20.2">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3"/>
        <v>0</v>
      </c>
      <c r="AB1303" s="228" t="str">
        <f t="shared" si="194"/>
        <v/>
      </c>
    </row>
    <row r="1304" spans="1:28" s="227" customFormat="1" ht="20.2">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2">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2">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2">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2">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9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96">IF(AND(C1308="Smelter not listed",OR(LEN(D1308)=0,LEN(E1308)=0)),1,0)</f>
        <v>0</v>
      </c>
      <c r="AB1308" s="228" t="str">
        <f t="shared" ref="AB1308:AB1338" si="197">B1308&amp;C1308</f>
        <v/>
      </c>
    </row>
    <row r="1309" spans="1:28" s="227" customFormat="1" ht="20.2">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6"/>
        <v>0</v>
      </c>
      <c r="AB1309" s="228" t="str">
        <f t="shared" si="197"/>
        <v/>
      </c>
    </row>
    <row r="1310" spans="1:28" s="227" customFormat="1" ht="20.2">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6"/>
        <v>0</v>
      </c>
      <c r="AB1310" s="228" t="str">
        <f t="shared" si="197"/>
        <v/>
      </c>
    </row>
    <row r="1311" spans="1:28" s="227" customFormat="1" ht="20.2">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6"/>
        <v>0</v>
      </c>
      <c r="AB1311" s="228" t="str">
        <f t="shared" si="197"/>
        <v/>
      </c>
    </row>
    <row r="1312" spans="1:28" s="227" customFormat="1" ht="20.2">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6"/>
        <v>0</v>
      </c>
      <c r="AB1312" s="228" t="str">
        <f t="shared" si="197"/>
        <v/>
      </c>
    </row>
    <row r="1313" spans="1:28" s="227" customFormat="1" ht="20.2">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6"/>
        <v>0</v>
      </c>
      <c r="AB1313" s="228" t="str">
        <f t="shared" si="197"/>
        <v/>
      </c>
    </row>
    <row r="1314" spans="1:28" s="227" customFormat="1" ht="20.2">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6"/>
        <v>0</v>
      </c>
      <c r="AB1314" s="228" t="str">
        <f t="shared" si="197"/>
        <v/>
      </c>
    </row>
    <row r="1315" spans="1:28" s="227" customFormat="1" ht="20.2">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6"/>
        <v>0</v>
      </c>
      <c r="AB1315" s="228" t="str">
        <f t="shared" si="197"/>
        <v/>
      </c>
    </row>
    <row r="1316" spans="1:28" s="227" customFormat="1" ht="20.2">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6"/>
        <v>0</v>
      </c>
      <c r="AB1316" s="228" t="str">
        <f t="shared" si="197"/>
        <v/>
      </c>
    </row>
    <row r="1317" spans="1:28" s="227" customFormat="1" ht="20.2">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6"/>
        <v>0</v>
      </c>
      <c r="AB1317" s="228" t="str">
        <f t="shared" si="197"/>
        <v/>
      </c>
    </row>
    <row r="1318" spans="1:28" s="227" customFormat="1" ht="20.2">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6"/>
        <v>0</v>
      </c>
      <c r="AB1318" s="228" t="str">
        <f t="shared" si="197"/>
        <v/>
      </c>
    </row>
    <row r="1319" spans="1:28" s="227" customFormat="1" ht="20.2">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6"/>
        <v>0</v>
      </c>
      <c r="AB1319" s="228" t="str">
        <f t="shared" si="197"/>
        <v/>
      </c>
    </row>
    <row r="1320" spans="1:28" s="227" customFormat="1" ht="20.2">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6"/>
        <v>0</v>
      </c>
      <c r="AB1320" s="228" t="str">
        <f t="shared" si="197"/>
        <v/>
      </c>
    </row>
    <row r="1321" spans="1:28" s="227" customFormat="1" ht="20.2">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6"/>
        <v>0</v>
      </c>
      <c r="AB1321" s="228" t="str">
        <f t="shared" si="197"/>
        <v/>
      </c>
    </row>
    <row r="1322" spans="1:28" s="227" customFormat="1" ht="20.2">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6"/>
        <v>0</v>
      </c>
      <c r="AB1322" s="228" t="str">
        <f t="shared" si="197"/>
        <v/>
      </c>
    </row>
    <row r="1323" spans="1:28" s="227" customFormat="1" ht="20.2">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6"/>
        <v>0</v>
      </c>
      <c r="AB1323" s="228" t="str">
        <f t="shared" si="197"/>
        <v/>
      </c>
    </row>
    <row r="1324" spans="1:28" s="227" customFormat="1" ht="20.2">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6"/>
        <v>0</v>
      </c>
      <c r="AB1324" s="228" t="str">
        <f t="shared" si="197"/>
        <v/>
      </c>
    </row>
    <row r="1325" spans="1:28" s="227" customFormat="1" ht="20.2">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6"/>
        <v>0</v>
      </c>
      <c r="AB1325" s="228" t="str">
        <f t="shared" si="197"/>
        <v/>
      </c>
    </row>
    <row r="1326" spans="1:28" s="227" customFormat="1" ht="20.2">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6"/>
        <v>0</v>
      </c>
      <c r="AB1326" s="228" t="str">
        <f t="shared" si="197"/>
        <v/>
      </c>
    </row>
    <row r="1327" spans="1:28" s="227" customFormat="1" ht="20.2">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6"/>
        <v>0</v>
      </c>
      <c r="AB1327" s="228" t="str">
        <f t="shared" si="197"/>
        <v/>
      </c>
    </row>
    <row r="1328" spans="1:28" s="227" customFormat="1" ht="20.2">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6"/>
        <v>0</v>
      </c>
      <c r="AB1328" s="228" t="str">
        <f t="shared" si="197"/>
        <v/>
      </c>
    </row>
    <row r="1329" spans="1:28" s="227" customFormat="1" ht="20.2">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6"/>
        <v>0</v>
      </c>
      <c r="AB1329" s="228" t="str">
        <f t="shared" si="197"/>
        <v/>
      </c>
    </row>
    <row r="1330" spans="1:28" s="227" customFormat="1" ht="20.2">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6"/>
        <v>0</v>
      </c>
      <c r="AB1330" s="228" t="str">
        <f t="shared" si="197"/>
        <v/>
      </c>
    </row>
    <row r="1331" spans="1:28" s="227" customFormat="1" ht="20.2">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6"/>
        <v>0</v>
      </c>
      <c r="AB1331" s="228" t="str">
        <f t="shared" si="197"/>
        <v/>
      </c>
    </row>
    <row r="1332" spans="1:28" s="227" customFormat="1" ht="20.2">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6"/>
        <v>0</v>
      </c>
      <c r="AB1332" s="228" t="str">
        <f t="shared" si="197"/>
        <v/>
      </c>
    </row>
    <row r="1333" spans="1:28" s="227" customFormat="1" ht="20.2">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6"/>
        <v>0</v>
      </c>
      <c r="AB1333" s="228" t="str">
        <f t="shared" si="197"/>
        <v/>
      </c>
    </row>
    <row r="1334" spans="1:28" s="227" customFormat="1" ht="20.2">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6"/>
        <v>0</v>
      </c>
      <c r="AB1334" s="228" t="str">
        <f t="shared" si="197"/>
        <v/>
      </c>
    </row>
    <row r="1335" spans="1:28" s="227" customFormat="1" ht="20.2">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6"/>
        <v>0</v>
      </c>
      <c r="AB1335" s="228" t="str">
        <f t="shared" si="197"/>
        <v/>
      </c>
    </row>
    <row r="1336" spans="1:28" s="227" customFormat="1" ht="20.2">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6"/>
        <v>0</v>
      </c>
      <c r="AB1336" s="228" t="str">
        <f t="shared" si="197"/>
        <v/>
      </c>
    </row>
    <row r="1337" spans="1:28" s="227" customFormat="1" ht="20.2">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6"/>
        <v>0</v>
      </c>
      <c r="AB1337" s="228" t="str">
        <f t="shared" si="197"/>
        <v/>
      </c>
    </row>
    <row r="1338" spans="1:28" s="227" customFormat="1" ht="20.2">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6"/>
        <v>0</v>
      </c>
      <c r="AB1338" s="228" t="str">
        <f t="shared" si="197"/>
        <v/>
      </c>
    </row>
    <row r="1339" spans="1:28" s="227" customFormat="1" ht="20.2">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9">IF(AND(C1339="Smelter not listed",OR(LEN(D1339)=0,LEN(E1339)=0)),1,0)</f>
        <v>0</v>
      </c>
      <c r="AB1339" s="228" t="str">
        <f t="shared" ref="AB1339" si="200">B1339&amp;C1339</f>
        <v/>
      </c>
    </row>
    <row r="1340" spans="1:28" s="227" customFormat="1" ht="20.2">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20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202">IF(AND(C1340="Smelter not listed",OR(LEN(D1340)=0,LEN(E1340)=0)),1,0)</f>
        <v>0</v>
      </c>
      <c r="AB1340" s="228" t="str">
        <f t="shared" ref="AB1340:AB1371" si="203">B1340&amp;C1340</f>
        <v/>
      </c>
    </row>
    <row r="1341" spans="1:28" s="227" customFormat="1" ht="20.2">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2"/>
        <v>0</v>
      </c>
      <c r="AB1341" s="228" t="str">
        <f t="shared" si="203"/>
        <v/>
      </c>
    </row>
    <row r="1342" spans="1:28" s="227" customFormat="1" ht="20.2">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2"/>
        <v>0</v>
      </c>
      <c r="AB1342" s="228" t="str">
        <f t="shared" si="203"/>
        <v/>
      </c>
    </row>
    <row r="1343" spans="1:28" s="227" customFormat="1" ht="20.2">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2"/>
        <v>0</v>
      </c>
      <c r="AB1343" s="228" t="str">
        <f t="shared" si="203"/>
        <v/>
      </c>
    </row>
    <row r="1344" spans="1:28" s="227" customFormat="1" ht="20.2">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2"/>
        <v>0</v>
      </c>
      <c r="AB1344" s="228" t="str">
        <f t="shared" si="203"/>
        <v/>
      </c>
    </row>
    <row r="1345" spans="1:28" s="227" customFormat="1" ht="20.2">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2"/>
        <v>0</v>
      </c>
      <c r="AB1345" s="228" t="str">
        <f t="shared" si="203"/>
        <v/>
      </c>
    </row>
    <row r="1346" spans="1:28" s="227" customFormat="1" ht="20.2">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2"/>
        <v>0</v>
      </c>
      <c r="AB1346" s="228" t="str">
        <f t="shared" si="203"/>
        <v/>
      </c>
    </row>
    <row r="1347" spans="1:28" s="227" customFormat="1" ht="20.2">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2"/>
        <v>0</v>
      </c>
      <c r="AB1347" s="228" t="str">
        <f t="shared" si="203"/>
        <v/>
      </c>
    </row>
    <row r="1348" spans="1:28" s="227" customFormat="1" ht="20.2">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2"/>
        <v>0</v>
      </c>
      <c r="AB1348" s="228" t="str">
        <f t="shared" si="203"/>
        <v/>
      </c>
    </row>
    <row r="1349" spans="1:28" s="227" customFormat="1" ht="20.2">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2"/>
        <v>0</v>
      </c>
      <c r="AB1349" s="228" t="str">
        <f t="shared" si="203"/>
        <v/>
      </c>
    </row>
    <row r="1350" spans="1:28" s="227" customFormat="1" ht="20.2">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2"/>
        <v>0</v>
      </c>
      <c r="AB1350" s="228" t="str">
        <f t="shared" si="203"/>
        <v/>
      </c>
    </row>
    <row r="1351" spans="1:28" s="227" customFormat="1" ht="20.2">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2"/>
        <v>0</v>
      </c>
      <c r="AB1351" s="228" t="str">
        <f t="shared" si="203"/>
        <v/>
      </c>
    </row>
    <row r="1352" spans="1:28" s="227" customFormat="1" ht="20.2">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2"/>
        <v>0</v>
      </c>
      <c r="AB1352" s="228" t="str">
        <f t="shared" si="203"/>
        <v/>
      </c>
    </row>
    <row r="1353" spans="1:28" s="227" customFormat="1" ht="20.2">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2"/>
        <v>0</v>
      </c>
      <c r="AB1353" s="228" t="str">
        <f t="shared" si="203"/>
        <v/>
      </c>
    </row>
    <row r="1354" spans="1:28" s="227" customFormat="1" ht="20.2">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2"/>
        <v>0</v>
      </c>
      <c r="AB1354" s="228" t="str">
        <f t="shared" si="203"/>
        <v/>
      </c>
    </row>
    <row r="1355" spans="1:28" s="227" customFormat="1" ht="20.2">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2"/>
        <v>0</v>
      </c>
      <c r="AB1355" s="228" t="str">
        <f t="shared" si="203"/>
        <v/>
      </c>
    </row>
    <row r="1356" spans="1:28" s="227" customFormat="1" ht="20.2">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2"/>
        <v>0</v>
      </c>
      <c r="AB1356" s="228" t="str">
        <f t="shared" si="203"/>
        <v/>
      </c>
    </row>
    <row r="1357" spans="1:28" s="227" customFormat="1" ht="20.2">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2"/>
        <v>0</v>
      </c>
      <c r="AB1357" s="228" t="str">
        <f t="shared" si="203"/>
        <v/>
      </c>
    </row>
    <row r="1358" spans="1:28" s="227" customFormat="1" ht="20.2">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2"/>
        <v>0</v>
      </c>
      <c r="AB1358" s="228" t="str">
        <f t="shared" si="203"/>
        <v/>
      </c>
    </row>
    <row r="1359" spans="1:28" s="227" customFormat="1" ht="20.2">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2"/>
        <v>0</v>
      </c>
      <c r="AB1359" s="228" t="str">
        <f t="shared" si="203"/>
        <v/>
      </c>
    </row>
    <row r="1360" spans="1:28" s="227" customFormat="1" ht="20.2">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2"/>
        <v>0</v>
      </c>
      <c r="AB1360" s="228" t="str">
        <f t="shared" si="203"/>
        <v/>
      </c>
    </row>
    <row r="1361" spans="1:28" s="227" customFormat="1" ht="20.2">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2"/>
        <v>0</v>
      </c>
      <c r="AB1361" s="228" t="str">
        <f t="shared" si="203"/>
        <v/>
      </c>
    </row>
    <row r="1362" spans="1:28" s="227" customFormat="1" ht="20.2">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2"/>
        <v>0</v>
      </c>
      <c r="AB1362" s="228" t="str">
        <f t="shared" si="203"/>
        <v/>
      </c>
    </row>
    <row r="1363" spans="1:28" s="227" customFormat="1" ht="20.2">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2"/>
        <v>0</v>
      </c>
      <c r="AB1363" s="228" t="str">
        <f t="shared" si="203"/>
        <v/>
      </c>
    </row>
    <row r="1364" spans="1:28" s="227" customFormat="1" ht="20.2">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2"/>
        <v>0</v>
      </c>
      <c r="AB1364" s="228" t="str">
        <f t="shared" si="203"/>
        <v/>
      </c>
    </row>
    <row r="1365" spans="1:28" s="227" customFormat="1" ht="20.2">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2"/>
        <v>0</v>
      </c>
      <c r="AB1365" s="228" t="str">
        <f t="shared" si="203"/>
        <v/>
      </c>
    </row>
    <row r="1366" spans="1:28" s="227" customFormat="1" ht="20.2">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2"/>
        <v>0</v>
      </c>
      <c r="AB1366" s="228" t="str">
        <f t="shared" si="203"/>
        <v/>
      </c>
    </row>
    <row r="1367" spans="1:28" s="227" customFormat="1" ht="20.2">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2"/>
        <v>0</v>
      </c>
      <c r="AB1367" s="228" t="str">
        <f t="shared" si="203"/>
        <v/>
      </c>
    </row>
    <row r="1368" spans="1:28" s="227" customFormat="1" ht="20.2">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2">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2">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2">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2">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20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205">IF(AND(C1372="Smelter not listed",OR(LEN(D1372)=0,LEN(E1372)=0)),1,0)</f>
        <v>0</v>
      </c>
      <c r="AB1372" s="228" t="str">
        <f t="shared" ref="AB1372:AB1402" si="206">B1372&amp;C1372</f>
        <v/>
      </c>
    </row>
    <row r="1373" spans="1:28" s="227" customFormat="1" ht="20.2">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5"/>
        <v>0</v>
      </c>
      <c r="AB1373" s="228" t="str">
        <f t="shared" si="206"/>
        <v/>
      </c>
    </row>
    <row r="1374" spans="1:28" s="227" customFormat="1" ht="20.2">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5"/>
        <v>0</v>
      </c>
      <c r="AB1374" s="228" t="str">
        <f t="shared" si="206"/>
        <v/>
      </c>
    </row>
    <row r="1375" spans="1:28" s="227" customFormat="1" ht="20.2">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5"/>
        <v>0</v>
      </c>
      <c r="AB1375" s="228" t="str">
        <f t="shared" si="206"/>
        <v/>
      </c>
    </row>
    <row r="1376" spans="1:28" s="227" customFormat="1" ht="20.2">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5"/>
        <v>0</v>
      </c>
      <c r="AB1376" s="228" t="str">
        <f t="shared" si="206"/>
        <v/>
      </c>
    </row>
    <row r="1377" spans="1:28" s="227" customFormat="1" ht="20.2">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5"/>
        <v>0</v>
      </c>
      <c r="AB1377" s="228" t="str">
        <f t="shared" si="206"/>
        <v/>
      </c>
    </row>
    <row r="1378" spans="1:28" s="227" customFormat="1" ht="20.2">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5"/>
        <v>0</v>
      </c>
      <c r="AB1378" s="228" t="str">
        <f t="shared" si="206"/>
        <v/>
      </c>
    </row>
    <row r="1379" spans="1:28" s="227" customFormat="1" ht="20.2">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5"/>
        <v>0</v>
      </c>
      <c r="AB1379" s="228" t="str">
        <f t="shared" si="206"/>
        <v/>
      </c>
    </row>
    <row r="1380" spans="1:28" s="227" customFormat="1" ht="20.2">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5"/>
        <v>0</v>
      </c>
      <c r="AB1380" s="228" t="str">
        <f t="shared" si="206"/>
        <v/>
      </c>
    </row>
    <row r="1381" spans="1:28" s="227" customFormat="1" ht="20.2">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5"/>
        <v>0</v>
      </c>
      <c r="AB1381" s="228" t="str">
        <f t="shared" si="206"/>
        <v/>
      </c>
    </row>
    <row r="1382" spans="1:28" s="227" customFormat="1" ht="20.2">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5"/>
        <v>0</v>
      </c>
      <c r="AB1382" s="228" t="str">
        <f t="shared" si="206"/>
        <v/>
      </c>
    </row>
    <row r="1383" spans="1:28" s="227" customFormat="1" ht="20.2">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5"/>
        <v>0</v>
      </c>
      <c r="AB1383" s="228" t="str">
        <f t="shared" si="206"/>
        <v/>
      </c>
    </row>
    <row r="1384" spans="1:28" s="227" customFormat="1" ht="20.2">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5"/>
        <v>0</v>
      </c>
      <c r="AB1384" s="228" t="str">
        <f t="shared" si="206"/>
        <v/>
      </c>
    </row>
    <row r="1385" spans="1:28" s="227" customFormat="1" ht="20.2">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5"/>
        <v>0</v>
      </c>
      <c r="AB1385" s="228" t="str">
        <f t="shared" si="206"/>
        <v/>
      </c>
    </row>
    <row r="1386" spans="1:28" s="227" customFormat="1" ht="20.2">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5"/>
        <v>0</v>
      </c>
      <c r="AB1386" s="228" t="str">
        <f t="shared" si="206"/>
        <v/>
      </c>
    </row>
    <row r="1387" spans="1:28" s="227" customFormat="1" ht="20.2">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5"/>
        <v>0</v>
      </c>
      <c r="AB1387" s="228" t="str">
        <f t="shared" si="206"/>
        <v/>
      </c>
    </row>
    <row r="1388" spans="1:28" s="227" customFormat="1" ht="20.2">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5"/>
        <v>0</v>
      </c>
      <c r="AB1388" s="228" t="str">
        <f t="shared" si="206"/>
        <v/>
      </c>
    </row>
    <row r="1389" spans="1:28" s="227" customFormat="1" ht="20.2">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5"/>
        <v>0</v>
      </c>
      <c r="AB1389" s="228" t="str">
        <f t="shared" si="206"/>
        <v/>
      </c>
    </row>
    <row r="1390" spans="1:28" s="227" customFormat="1" ht="20.2">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5"/>
        <v>0</v>
      </c>
      <c r="AB1390" s="228" t="str">
        <f t="shared" si="206"/>
        <v/>
      </c>
    </row>
    <row r="1391" spans="1:28" s="227" customFormat="1" ht="20.2">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5"/>
        <v>0</v>
      </c>
      <c r="AB1391" s="228" t="str">
        <f t="shared" si="206"/>
        <v/>
      </c>
    </row>
    <row r="1392" spans="1:28" s="227" customFormat="1" ht="20.2">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5"/>
        <v>0</v>
      </c>
      <c r="AB1392" s="228" t="str">
        <f t="shared" si="206"/>
        <v/>
      </c>
    </row>
    <row r="1393" spans="1:28" s="227" customFormat="1" ht="20.2">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5"/>
        <v>0</v>
      </c>
      <c r="AB1393" s="228" t="str">
        <f t="shared" si="206"/>
        <v/>
      </c>
    </row>
    <row r="1394" spans="1:28" s="227" customFormat="1" ht="20.2">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5"/>
        <v>0</v>
      </c>
      <c r="AB1394" s="228" t="str">
        <f t="shared" si="206"/>
        <v/>
      </c>
    </row>
    <row r="1395" spans="1:28" s="227" customFormat="1" ht="20.2">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5"/>
        <v>0</v>
      </c>
      <c r="AB1395" s="228" t="str">
        <f t="shared" si="206"/>
        <v/>
      </c>
    </row>
    <row r="1396" spans="1:28" s="227" customFormat="1" ht="20.2">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5"/>
        <v>0</v>
      </c>
      <c r="AB1396" s="228" t="str">
        <f t="shared" si="206"/>
        <v/>
      </c>
    </row>
    <row r="1397" spans="1:28" s="227" customFormat="1" ht="20.2">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5"/>
        <v>0</v>
      </c>
      <c r="AB1397" s="228" t="str">
        <f t="shared" si="206"/>
        <v/>
      </c>
    </row>
    <row r="1398" spans="1:28" s="227" customFormat="1" ht="20.2">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5"/>
        <v>0</v>
      </c>
      <c r="AB1398" s="228" t="str">
        <f t="shared" si="206"/>
        <v/>
      </c>
    </row>
    <row r="1399" spans="1:28" s="227" customFormat="1" ht="20.2">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5"/>
        <v>0</v>
      </c>
      <c r="AB1399" s="228" t="str">
        <f t="shared" si="206"/>
        <v/>
      </c>
    </row>
    <row r="1400" spans="1:28" s="227" customFormat="1" ht="20.2">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5"/>
        <v>0</v>
      </c>
      <c r="AB1400" s="228" t="str">
        <f t="shared" si="206"/>
        <v/>
      </c>
    </row>
    <row r="1401" spans="1:28" s="227" customFormat="1" ht="20.2">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5"/>
        <v>0</v>
      </c>
      <c r="AB1401" s="228" t="str">
        <f t="shared" si="206"/>
        <v/>
      </c>
    </row>
    <row r="1402" spans="1:28" s="227" customFormat="1" ht="20.2">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5"/>
        <v>0</v>
      </c>
      <c r="AB1402" s="228" t="str">
        <f t="shared" si="206"/>
        <v/>
      </c>
    </row>
    <row r="1403" spans="1:28" s="227" customFormat="1" ht="20.2">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20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8">IF(AND(C1403="Smelter not listed",OR(LEN(D1403)=0,LEN(E1403)=0)),1,0)</f>
        <v>0</v>
      </c>
      <c r="AB1403" s="228" t="str">
        <f t="shared" ref="AB1403" si="209">B1403&amp;C1403</f>
        <v/>
      </c>
    </row>
    <row r="1404" spans="1:28" s="227" customFormat="1" ht="20.2">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1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11">IF(AND(C1404="Smelter not listed",OR(LEN(D1404)=0,LEN(E1404)=0)),1,0)</f>
        <v>0</v>
      </c>
      <c r="AB1404" s="228" t="str">
        <f t="shared" ref="AB1404:AB1435" si="212">B1404&amp;C1404</f>
        <v/>
      </c>
    </row>
    <row r="1405" spans="1:28" s="227" customFormat="1" ht="20.2">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1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1"/>
        <v>0</v>
      </c>
      <c r="AB1405" s="228" t="str">
        <f t="shared" si="212"/>
        <v/>
      </c>
    </row>
    <row r="1406" spans="1:28" s="227" customFormat="1" ht="20.2">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1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1"/>
        <v>0</v>
      </c>
      <c r="AB1406" s="228" t="str">
        <f t="shared" si="212"/>
        <v/>
      </c>
    </row>
    <row r="1407" spans="1:28" s="227" customFormat="1" ht="20.2">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1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1"/>
        <v>0</v>
      </c>
      <c r="AB1407" s="228" t="str">
        <f t="shared" si="212"/>
        <v/>
      </c>
    </row>
    <row r="1408" spans="1:28" s="227" customFormat="1" ht="20.2">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1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1"/>
        <v>0</v>
      </c>
      <c r="AB1408" s="228" t="str">
        <f t="shared" si="212"/>
        <v/>
      </c>
    </row>
    <row r="1409" spans="1:28" s="227" customFormat="1" ht="20.2">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1"/>
        <v>0</v>
      </c>
      <c r="AB1409" s="228" t="str">
        <f t="shared" si="212"/>
        <v/>
      </c>
    </row>
    <row r="1410" spans="1:28" s="227" customFormat="1" ht="20.2">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1"/>
        <v>0</v>
      </c>
      <c r="AB1410" s="228" t="str">
        <f t="shared" si="212"/>
        <v/>
      </c>
    </row>
    <row r="1411" spans="1:28" s="227" customFormat="1" ht="20.2">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1"/>
        <v>0</v>
      </c>
      <c r="AB1411" s="228" t="str">
        <f t="shared" si="212"/>
        <v/>
      </c>
    </row>
    <row r="1412" spans="1:28" s="227" customFormat="1" ht="20.2">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1"/>
        <v>0</v>
      </c>
      <c r="AB1412" s="228" t="str">
        <f t="shared" si="212"/>
        <v/>
      </c>
    </row>
    <row r="1413" spans="1:28" s="227" customFormat="1" ht="20.2">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1"/>
        <v>0</v>
      </c>
      <c r="AB1413" s="228" t="str">
        <f t="shared" si="212"/>
        <v/>
      </c>
    </row>
    <row r="1414" spans="1:28" s="227" customFormat="1" ht="20.2">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1"/>
        <v>0</v>
      </c>
      <c r="AB1414" s="228" t="str">
        <f t="shared" si="212"/>
        <v/>
      </c>
    </row>
    <row r="1415" spans="1:28" s="227" customFormat="1" ht="20.2">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1"/>
        <v>0</v>
      </c>
      <c r="AB1415" s="228" t="str">
        <f t="shared" si="212"/>
        <v/>
      </c>
    </row>
    <row r="1416" spans="1:28" s="227" customFormat="1" ht="20.2">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1"/>
        <v>0</v>
      </c>
      <c r="AB1416" s="228" t="str">
        <f t="shared" si="212"/>
        <v/>
      </c>
    </row>
    <row r="1417" spans="1:28" s="227" customFormat="1" ht="20.2">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1"/>
        <v>0</v>
      </c>
      <c r="AB1417" s="228" t="str">
        <f t="shared" si="212"/>
        <v/>
      </c>
    </row>
    <row r="1418" spans="1:28" s="227" customFormat="1" ht="20.2">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1"/>
        <v>0</v>
      </c>
      <c r="AB1418" s="228" t="str">
        <f t="shared" si="212"/>
        <v/>
      </c>
    </row>
    <row r="1419" spans="1:28" s="227" customFormat="1" ht="20.2">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1"/>
        <v>0</v>
      </c>
      <c r="AB1419" s="228" t="str">
        <f t="shared" si="212"/>
        <v/>
      </c>
    </row>
    <row r="1420" spans="1:28" s="227" customFormat="1" ht="20.2">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1"/>
        <v>0</v>
      </c>
      <c r="AB1420" s="228" t="str">
        <f t="shared" si="212"/>
        <v/>
      </c>
    </row>
    <row r="1421" spans="1:28" s="227" customFormat="1" ht="20.2">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1"/>
        <v>0</v>
      </c>
      <c r="AB1421" s="228" t="str">
        <f t="shared" si="212"/>
        <v/>
      </c>
    </row>
    <row r="1422" spans="1:28" s="227" customFormat="1" ht="20.2">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1"/>
        <v>0</v>
      </c>
      <c r="AB1422" s="228" t="str">
        <f t="shared" si="212"/>
        <v/>
      </c>
    </row>
    <row r="1423" spans="1:28" s="227" customFormat="1" ht="20.2">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1"/>
        <v>0</v>
      </c>
      <c r="AB1423" s="228" t="str">
        <f t="shared" si="212"/>
        <v/>
      </c>
    </row>
    <row r="1424" spans="1:28" s="227" customFormat="1" ht="20.2">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1"/>
        <v>0</v>
      </c>
      <c r="AB1424" s="228" t="str">
        <f t="shared" si="212"/>
        <v/>
      </c>
    </row>
    <row r="1425" spans="1:28" s="227" customFormat="1" ht="20.2">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1"/>
        <v>0</v>
      </c>
      <c r="AB1425" s="228" t="str">
        <f t="shared" si="212"/>
        <v/>
      </c>
    </row>
    <row r="1426" spans="1:28" s="227" customFormat="1" ht="20.2">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1"/>
        <v>0</v>
      </c>
      <c r="AB1426" s="228" t="str">
        <f t="shared" si="212"/>
        <v/>
      </c>
    </row>
    <row r="1427" spans="1:28" s="227" customFormat="1" ht="20.2">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1"/>
        <v>0</v>
      </c>
      <c r="AB1427" s="228" t="str">
        <f t="shared" si="212"/>
        <v/>
      </c>
    </row>
    <row r="1428" spans="1:28" s="227" customFormat="1" ht="20.2">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1"/>
        <v>0</v>
      </c>
      <c r="AB1428" s="228" t="str">
        <f t="shared" si="212"/>
        <v/>
      </c>
    </row>
    <row r="1429" spans="1:28" s="227" customFormat="1" ht="20.2">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1"/>
        <v>0</v>
      </c>
      <c r="AB1429" s="228" t="str">
        <f t="shared" si="212"/>
        <v/>
      </c>
    </row>
    <row r="1430" spans="1:28" s="227" customFormat="1" ht="20.2">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1"/>
        <v>0</v>
      </c>
      <c r="AB1430" s="228" t="str">
        <f t="shared" si="212"/>
        <v/>
      </c>
    </row>
    <row r="1431" spans="1:28" s="227" customFormat="1" ht="20.2">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1"/>
        <v>0</v>
      </c>
      <c r="AB1431" s="228" t="str">
        <f t="shared" si="212"/>
        <v/>
      </c>
    </row>
    <row r="1432" spans="1:28" s="227" customFormat="1" ht="20.2">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2">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2">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2">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2">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1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14">IF(AND(C1436="Smelter not listed",OR(LEN(D1436)=0,LEN(E1436)=0)),1,0)</f>
        <v>0</v>
      </c>
      <c r="AB1436" s="228" t="str">
        <f t="shared" ref="AB1436:AB1466" si="215">B1436&amp;C1436</f>
        <v/>
      </c>
    </row>
    <row r="1437" spans="1:28" s="227" customFormat="1" ht="20.2">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4"/>
        <v>0</v>
      </c>
      <c r="AB1437" s="228" t="str">
        <f t="shared" si="215"/>
        <v/>
      </c>
    </row>
    <row r="1438" spans="1:28" s="227" customFormat="1" ht="20.2">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4"/>
        <v>0</v>
      </c>
      <c r="AB1438" s="228" t="str">
        <f t="shared" si="215"/>
        <v/>
      </c>
    </row>
    <row r="1439" spans="1:28" s="227" customFormat="1" ht="20.2">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4"/>
        <v>0</v>
      </c>
      <c r="AB1439" s="228" t="str">
        <f t="shared" si="215"/>
        <v/>
      </c>
    </row>
    <row r="1440" spans="1:28" s="227" customFormat="1" ht="20.2">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4"/>
        <v>0</v>
      </c>
      <c r="AB1440" s="228" t="str">
        <f t="shared" si="215"/>
        <v/>
      </c>
    </row>
    <row r="1441" spans="1:28" s="227" customFormat="1" ht="20.2">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4"/>
        <v>0</v>
      </c>
      <c r="AB1441" s="228" t="str">
        <f t="shared" si="215"/>
        <v/>
      </c>
    </row>
    <row r="1442" spans="1:28" s="227" customFormat="1" ht="20.2">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4"/>
        <v>0</v>
      </c>
      <c r="AB1442" s="228" t="str">
        <f t="shared" si="215"/>
        <v/>
      </c>
    </row>
    <row r="1443" spans="1:28" s="227" customFormat="1" ht="20.2">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4"/>
        <v>0</v>
      </c>
      <c r="AB1443" s="228" t="str">
        <f t="shared" si="215"/>
        <v/>
      </c>
    </row>
    <row r="1444" spans="1:28" s="227" customFormat="1" ht="20.2">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4"/>
        <v>0</v>
      </c>
      <c r="AB1444" s="228" t="str">
        <f t="shared" si="215"/>
        <v/>
      </c>
    </row>
    <row r="1445" spans="1:28" s="227" customFormat="1" ht="20.2">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4"/>
        <v>0</v>
      </c>
      <c r="AB1445" s="228" t="str">
        <f t="shared" si="215"/>
        <v/>
      </c>
    </row>
    <row r="1446" spans="1:28" s="227" customFormat="1" ht="20.2">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4"/>
        <v>0</v>
      </c>
      <c r="AB1446" s="228" t="str">
        <f t="shared" si="215"/>
        <v/>
      </c>
    </row>
    <row r="1447" spans="1:28" s="227" customFormat="1" ht="20.2">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4"/>
        <v>0</v>
      </c>
      <c r="AB1447" s="228" t="str">
        <f t="shared" si="215"/>
        <v/>
      </c>
    </row>
    <row r="1448" spans="1:28" s="227" customFormat="1" ht="20.2">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4"/>
        <v>0</v>
      </c>
      <c r="AB1448" s="228" t="str">
        <f t="shared" si="215"/>
        <v/>
      </c>
    </row>
    <row r="1449" spans="1:28" s="227" customFormat="1" ht="20.2">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4"/>
        <v>0</v>
      </c>
      <c r="AB1449" s="228" t="str">
        <f t="shared" si="215"/>
        <v/>
      </c>
    </row>
    <row r="1450" spans="1:28" s="227" customFormat="1" ht="20.2">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4"/>
        <v>0</v>
      </c>
      <c r="AB1450" s="228" t="str">
        <f t="shared" si="215"/>
        <v/>
      </c>
    </row>
    <row r="1451" spans="1:28" s="227" customFormat="1" ht="20.2">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4"/>
        <v>0</v>
      </c>
      <c r="AB1451" s="228" t="str">
        <f t="shared" si="215"/>
        <v/>
      </c>
    </row>
    <row r="1452" spans="1:28" s="227" customFormat="1" ht="20.2">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4"/>
        <v>0</v>
      </c>
      <c r="AB1452" s="228" t="str">
        <f t="shared" si="215"/>
        <v/>
      </c>
    </row>
    <row r="1453" spans="1:28" s="227" customFormat="1" ht="20.2">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4"/>
        <v>0</v>
      </c>
      <c r="AB1453" s="228" t="str">
        <f t="shared" si="215"/>
        <v/>
      </c>
    </row>
    <row r="1454" spans="1:28" s="227" customFormat="1" ht="20.2">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4"/>
        <v>0</v>
      </c>
      <c r="AB1454" s="228" t="str">
        <f t="shared" si="215"/>
        <v/>
      </c>
    </row>
    <row r="1455" spans="1:28" s="227" customFormat="1" ht="20.2">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4"/>
        <v>0</v>
      </c>
      <c r="AB1455" s="228" t="str">
        <f t="shared" si="215"/>
        <v/>
      </c>
    </row>
    <row r="1456" spans="1:28" s="227" customFormat="1" ht="20.2">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4"/>
        <v>0</v>
      </c>
      <c r="AB1456" s="228" t="str">
        <f t="shared" si="215"/>
        <v/>
      </c>
    </row>
    <row r="1457" spans="1:28" s="227" customFormat="1" ht="20.2">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4"/>
        <v>0</v>
      </c>
      <c r="AB1457" s="228" t="str">
        <f t="shared" si="215"/>
        <v/>
      </c>
    </row>
    <row r="1458" spans="1:28" s="227" customFormat="1" ht="20.2">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4"/>
        <v>0</v>
      </c>
      <c r="AB1458" s="228" t="str">
        <f t="shared" si="215"/>
        <v/>
      </c>
    </row>
    <row r="1459" spans="1:28" s="227" customFormat="1" ht="20.2">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4"/>
        <v>0</v>
      </c>
      <c r="AB1459" s="228" t="str">
        <f t="shared" si="215"/>
        <v/>
      </c>
    </row>
    <row r="1460" spans="1:28" s="227" customFormat="1" ht="20.2">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4"/>
        <v>0</v>
      </c>
      <c r="AB1460" s="228" t="str">
        <f t="shared" si="215"/>
        <v/>
      </c>
    </row>
    <row r="1461" spans="1:28" s="227" customFormat="1" ht="20.2">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4"/>
        <v>0</v>
      </c>
      <c r="AB1461" s="228" t="str">
        <f t="shared" si="215"/>
        <v/>
      </c>
    </row>
    <row r="1462" spans="1:28" s="227" customFormat="1" ht="20.2">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4"/>
        <v>0</v>
      </c>
      <c r="AB1462" s="228" t="str">
        <f t="shared" si="215"/>
        <v/>
      </c>
    </row>
    <row r="1463" spans="1:28" s="227" customFormat="1" ht="20.2">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4"/>
        <v>0</v>
      </c>
      <c r="AB1463" s="228" t="str">
        <f t="shared" si="215"/>
        <v/>
      </c>
    </row>
    <row r="1464" spans="1:28" s="227" customFormat="1" ht="20.2">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4"/>
        <v>0</v>
      </c>
      <c r="AB1464" s="228" t="str">
        <f t="shared" si="215"/>
        <v/>
      </c>
    </row>
    <row r="1465" spans="1:28" s="227" customFormat="1" ht="20.2">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4"/>
        <v>0</v>
      </c>
      <c r="AB1465" s="228" t="str">
        <f t="shared" si="215"/>
        <v/>
      </c>
    </row>
    <row r="1466" spans="1:28" s="227" customFormat="1" ht="20.2">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4"/>
        <v>0</v>
      </c>
      <c r="AB1466" s="228" t="str">
        <f t="shared" si="215"/>
        <v/>
      </c>
    </row>
    <row r="1467" spans="1:28" s="227" customFormat="1" ht="20.2">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1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17">IF(AND(C1467="Smelter not listed",OR(LEN(D1467)=0,LEN(E1467)=0)),1,0)</f>
        <v>0</v>
      </c>
      <c r="AB1467" s="228" t="str">
        <f t="shared" ref="AB1467" si="218">B1467&amp;C1467</f>
        <v/>
      </c>
    </row>
    <row r="1468" spans="1:28" s="227" customFormat="1" ht="20.2">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20">IF(AND(C1468="Smelter not listed",OR(LEN(D1468)=0,LEN(E1468)=0)),1,0)</f>
        <v>0</v>
      </c>
      <c r="AB1468" s="228" t="str">
        <f t="shared" ref="AB1468:AB1499" si="221">B1468&amp;C1468</f>
        <v/>
      </c>
    </row>
    <row r="1469" spans="1:28" s="227" customFormat="1" ht="20.2">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20"/>
        <v>0</v>
      </c>
      <c r="AB1469" s="228" t="str">
        <f t="shared" si="221"/>
        <v/>
      </c>
    </row>
    <row r="1470" spans="1:28" s="227" customFormat="1" ht="20.2">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20"/>
        <v>0</v>
      </c>
      <c r="AB1470" s="228" t="str">
        <f t="shared" si="221"/>
        <v/>
      </c>
    </row>
    <row r="1471" spans="1:28" s="227" customFormat="1" ht="20.2">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20"/>
        <v>0</v>
      </c>
      <c r="AB1471" s="228" t="str">
        <f t="shared" si="221"/>
        <v/>
      </c>
    </row>
    <row r="1472" spans="1:28" s="227" customFormat="1" ht="20.2">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20"/>
        <v>0</v>
      </c>
      <c r="AB1472" s="228" t="str">
        <f t="shared" si="221"/>
        <v/>
      </c>
    </row>
    <row r="1473" spans="1:28" s="227" customFormat="1" ht="20.2">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20"/>
        <v>0</v>
      </c>
      <c r="AB1473" s="228" t="str">
        <f t="shared" si="221"/>
        <v/>
      </c>
    </row>
    <row r="1474" spans="1:28" s="227" customFormat="1" ht="20.2">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20"/>
        <v>0</v>
      </c>
      <c r="AB1474" s="228" t="str">
        <f t="shared" si="221"/>
        <v/>
      </c>
    </row>
    <row r="1475" spans="1:28" s="227" customFormat="1" ht="20.2">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20"/>
        <v>0</v>
      </c>
      <c r="AB1475" s="228" t="str">
        <f t="shared" si="221"/>
        <v/>
      </c>
    </row>
    <row r="1476" spans="1:28" s="227" customFormat="1" ht="20.2">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20"/>
        <v>0</v>
      </c>
      <c r="AB1476" s="228" t="str">
        <f t="shared" si="221"/>
        <v/>
      </c>
    </row>
    <row r="1477" spans="1:28" s="227" customFormat="1" ht="20.2">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20"/>
        <v>0</v>
      </c>
      <c r="AB1477" s="228" t="str">
        <f t="shared" si="221"/>
        <v/>
      </c>
    </row>
    <row r="1478" spans="1:28" s="227" customFormat="1" ht="20.2">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20"/>
        <v>0</v>
      </c>
      <c r="AB1478" s="228" t="str">
        <f t="shared" si="221"/>
        <v/>
      </c>
    </row>
    <row r="1479" spans="1:28" s="227" customFormat="1" ht="20.2">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0"/>
        <v>0</v>
      </c>
      <c r="AB1479" s="228" t="str">
        <f t="shared" si="221"/>
        <v/>
      </c>
    </row>
    <row r="1480" spans="1:28" s="227" customFormat="1" ht="20.2">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0"/>
        <v>0</v>
      </c>
      <c r="AB1480" s="228" t="str">
        <f t="shared" si="221"/>
        <v/>
      </c>
    </row>
    <row r="1481" spans="1:28" s="227" customFormat="1" ht="20.2">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0"/>
        <v>0</v>
      </c>
      <c r="AB1481" s="228" t="str">
        <f t="shared" si="221"/>
        <v/>
      </c>
    </row>
    <row r="1482" spans="1:28" s="227" customFormat="1" ht="20.2">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0"/>
        <v>0</v>
      </c>
      <c r="AB1482" s="228" t="str">
        <f t="shared" si="221"/>
        <v/>
      </c>
    </row>
    <row r="1483" spans="1:28" s="227" customFormat="1" ht="20.2">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0"/>
        <v>0</v>
      </c>
      <c r="AB1483" s="228" t="str">
        <f t="shared" si="221"/>
        <v/>
      </c>
    </row>
    <row r="1484" spans="1:28" s="227" customFormat="1" ht="20.2">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0"/>
        <v>0</v>
      </c>
      <c r="AB1484" s="228" t="str">
        <f t="shared" si="221"/>
        <v/>
      </c>
    </row>
    <row r="1485" spans="1:28" s="227" customFormat="1" ht="20.2">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0"/>
        <v>0</v>
      </c>
      <c r="AB1485" s="228" t="str">
        <f t="shared" si="221"/>
        <v/>
      </c>
    </row>
    <row r="1486" spans="1:28" s="227" customFormat="1" ht="20.2">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0"/>
        <v>0</v>
      </c>
      <c r="AB1486" s="228" t="str">
        <f t="shared" si="221"/>
        <v/>
      </c>
    </row>
    <row r="1487" spans="1:28" s="227" customFormat="1" ht="20.2">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0"/>
        <v>0</v>
      </c>
      <c r="AB1487" s="228" t="str">
        <f t="shared" si="221"/>
        <v/>
      </c>
    </row>
    <row r="1488" spans="1:28" s="227" customFormat="1" ht="20.2">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0"/>
        <v>0</v>
      </c>
      <c r="AB1488" s="228" t="str">
        <f t="shared" si="221"/>
        <v/>
      </c>
    </row>
    <row r="1489" spans="1:28" s="227" customFormat="1" ht="20.2">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0"/>
        <v>0</v>
      </c>
      <c r="AB1489" s="228" t="str">
        <f t="shared" si="221"/>
        <v/>
      </c>
    </row>
    <row r="1490" spans="1:28" s="227" customFormat="1" ht="20.2">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0"/>
        <v>0</v>
      </c>
      <c r="AB1490" s="228" t="str">
        <f t="shared" si="221"/>
        <v/>
      </c>
    </row>
    <row r="1491" spans="1:28" s="227" customFormat="1" ht="20.2">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0"/>
        <v>0</v>
      </c>
      <c r="AB1491" s="228" t="str">
        <f t="shared" si="221"/>
        <v/>
      </c>
    </row>
    <row r="1492" spans="1:28" s="227" customFormat="1" ht="20.2">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0"/>
        <v>0</v>
      </c>
      <c r="AB1492" s="228" t="str">
        <f t="shared" si="221"/>
        <v/>
      </c>
    </row>
    <row r="1493" spans="1:28" s="227" customFormat="1" ht="20.2">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0"/>
        <v>0</v>
      </c>
      <c r="AB1493" s="228" t="str">
        <f t="shared" si="221"/>
        <v/>
      </c>
    </row>
    <row r="1494" spans="1:28" s="227" customFormat="1" ht="20.2">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0"/>
        <v>0</v>
      </c>
      <c r="AB1494" s="228" t="str">
        <f t="shared" si="221"/>
        <v/>
      </c>
    </row>
    <row r="1495" spans="1:28" s="227" customFormat="1" ht="20.2">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0"/>
        <v>0</v>
      </c>
      <c r="AB1495" s="228" t="str">
        <f t="shared" si="221"/>
        <v/>
      </c>
    </row>
    <row r="1496" spans="1:28" s="227" customFormat="1" ht="20.2">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2">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2">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2">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2">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2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23">IF(AND(C1500="Smelter not listed",OR(LEN(D1500)=0,LEN(E1500)=0)),1,0)</f>
        <v>0</v>
      </c>
      <c r="AB1500" s="228" t="str">
        <f t="shared" ref="AB1500:AB1530" si="224">B1500&amp;C1500</f>
        <v/>
      </c>
    </row>
    <row r="1501" spans="1:28" s="227" customFormat="1" ht="20.2">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3"/>
        <v>0</v>
      </c>
      <c r="AB1501" s="228" t="str">
        <f t="shared" si="224"/>
        <v/>
      </c>
    </row>
    <row r="1502" spans="1:28" s="227" customFormat="1" ht="20.2">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3"/>
        <v>0</v>
      </c>
      <c r="AB1502" s="228" t="str">
        <f t="shared" si="224"/>
        <v/>
      </c>
    </row>
    <row r="1503" spans="1:28" s="227" customFormat="1" ht="20.2">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3"/>
        <v>0</v>
      </c>
      <c r="AB1503" s="228" t="str">
        <f t="shared" si="224"/>
        <v/>
      </c>
    </row>
    <row r="1504" spans="1:28" s="227" customFormat="1" ht="20.2">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3"/>
        <v>0</v>
      </c>
      <c r="AB1504" s="228" t="str">
        <f t="shared" si="224"/>
        <v/>
      </c>
    </row>
    <row r="1505" spans="1:28" s="227" customFormat="1" ht="20.2">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3"/>
        <v>0</v>
      </c>
      <c r="AB1505" s="228" t="str">
        <f t="shared" si="224"/>
        <v/>
      </c>
    </row>
    <row r="1506" spans="1:28" s="227" customFormat="1" ht="20.2">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3"/>
        <v>0</v>
      </c>
      <c r="AB1506" s="228" t="str">
        <f t="shared" si="224"/>
        <v/>
      </c>
    </row>
    <row r="1507" spans="1:28" s="227" customFormat="1" ht="20.2">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3"/>
        <v>0</v>
      </c>
      <c r="AB1507" s="228" t="str">
        <f t="shared" si="224"/>
        <v/>
      </c>
    </row>
    <row r="1508" spans="1:28" s="227" customFormat="1" ht="20.2">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3"/>
        <v>0</v>
      </c>
      <c r="AB1508" s="228" t="str">
        <f t="shared" si="224"/>
        <v/>
      </c>
    </row>
    <row r="1509" spans="1:28" s="227" customFormat="1" ht="20.2">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3"/>
        <v>0</v>
      </c>
      <c r="AB1509" s="228" t="str">
        <f t="shared" si="224"/>
        <v/>
      </c>
    </row>
    <row r="1510" spans="1:28" s="227" customFormat="1" ht="20.2">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3"/>
        <v>0</v>
      </c>
      <c r="AB1510" s="228" t="str">
        <f t="shared" si="224"/>
        <v/>
      </c>
    </row>
    <row r="1511" spans="1:28" s="227" customFormat="1" ht="20.2">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3"/>
        <v>0</v>
      </c>
      <c r="AB1511" s="228" t="str">
        <f t="shared" si="224"/>
        <v/>
      </c>
    </row>
    <row r="1512" spans="1:28" s="227" customFormat="1" ht="20.2">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3"/>
        <v>0</v>
      </c>
      <c r="AB1512" s="228" t="str">
        <f t="shared" si="224"/>
        <v/>
      </c>
    </row>
    <row r="1513" spans="1:28" s="227" customFormat="1" ht="20.2">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3"/>
        <v>0</v>
      </c>
      <c r="AB1513" s="228" t="str">
        <f t="shared" si="224"/>
        <v/>
      </c>
    </row>
    <row r="1514" spans="1:28" s="227" customFormat="1" ht="20.2">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3"/>
        <v>0</v>
      </c>
      <c r="AB1514" s="228" t="str">
        <f t="shared" si="224"/>
        <v/>
      </c>
    </row>
    <row r="1515" spans="1:28" s="227" customFormat="1" ht="20.2">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3"/>
        <v>0</v>
      </c>
      <c r="AB1515" s="228" t="str">
        <f t="shared" si="224"/>
        <v/>
      </c>
    </row>
    <row r="1516" spans="1:28" s="227" customFormat="1" ht="20.2">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3"/>
        <v>0</v>
      </c>
      <c r="AB1516" s="228" t="str">
        <f t="shared" si="224"/>
        <v/>
      </c>
    </row>
    <row r="1517" spans="1:28" s="227" customFormat="1" ht="20.2">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3"/>
        <v>0</v>
      </c>
      <c r="AB1517" s="228" t="str">
        <f t="shared" si="224"/>
        <v/>
      </c>
    </row>
    <row r="1518" spans="1:28" s="227" customFormat="1" ht="20.2">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3"/>
        <v>0</v>
      </c>
      <c r="AB1518" s="228" t="str">
        <f t="shared" si="224"/>
        <v/>
      </c>
    </row>
    <row r="1519" spans="1:28" s="227" customFormat="1" ht="20.2">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3"/>
        <v>0</v>
      </c>
      <c r="AB1519" s="228" t="str">
        <f t="shared" si="224"/>
        <v/>
      </c>
    </row>
    <row r="1520" spans="1:28" s="227" customFormat="1" ht="20.2">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3"/>
        <v>0</v>
      </c>
      <c r="AB1520" s="228" t="str">
        <f t="shared" si="224"/>
        <v/>
      </c>
    </row>
    <row r="1521" spans="1:28" s="227" customFormat="1" ht="20.2">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3"/>
        <v>0</v>
      </c>
      <c r="AB1521" s="228" t="str">
        <f t="shared" si="224"/>
        <v/>
      </c>
    </row>
    <row r="1522" spans="1:28" s="227" customFormat="1" ht="20.2">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3"/>
        <v>0</v>
      </c>
      <c r="AB1522" s="228" t="str">
        <f t="shared" si="224"/>
        <v/>
      </c>
    </row>
    <row r="1523" spans="1:28" s="227" customFormat="1" ht="20.2">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3"/>
        <v>0</v>
      </c>
      <c r="AB1523" s="228" t="str">
        <f t="shared" si="224"/>
        <v/>
      </c>
    </row>
    <row r="1524" spans="1:28" s="227" customFormat="1" ht="20.2">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3"/>
        <v>0</v>
      </c>
      <c r="AB1524" s="228" t="str">
        <f t="shared" si="224"/>
        <v/>
      </c>
    </row>
    <row r="1525" spans="1:28" s="227" customFormat="1" ht="20.2">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3"/>
        <v>0</v>
      </c>
      <c r="AB1525" s="228" t="str">
        <f t="shared" si="224"/>
        <v/>
      </c>
    </row>
    <row r="1526" spans="1:28" s="227" customFormat="1" ht="20.2">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3"/>
        <v>0</v>
      </c>
      <c r="AB1526" s="228" t="str">
        <f t="shared" si="224"/>
        <v/>
      </c>
    </row>
    <row r="1527" spans="1:28" s="227" customFormat="1" ht="20.2">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3"/>
        <v>0</v>
      </c>
      <c r="AB1527" s="228" t="str">
        <f t="shared" si="224"/>
        <v/>
      </c>
    </row>
    <row r="1528" spans="1:28" s="227" customFormat="1" ht="20.2">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3"/>
        <v>0</v>
      </c>
      <c r="AB1528" s="228" t="str">
        <f t="shared" si="224"/>
        <v/>
      </c>
    </row>
    <row r="1529" spans="1:28" s="227" customFormat="1" ht="20.2">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3"/>
        <v>0</v>
      </c>
      <c r="AB1529" s="228" t="str">
        <f t="shared" si="224"/>
        <v/>
      </c>
    </row>
    <row r="1530" spans="1:28" s="227" customFormat="1" ht="20.2">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3"/>
        <v>0</v>
      </c>
      <c r="AB1530" s="228" t="str">
        <f t="shared" si="224"/>
        <v/>
      </c>
    </row>
    <row r="1531" spans="1:28" s="227" customFormat="1" ht="20.2">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2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26">IF(AND(C1531="Smelter not listed",OR(LEN(D1531)=0,LEN(E1531)=0)),1,0)</f>
        <v>0</v>
      </c>
      <c r="AB1531" s="228" t="str">
        <f t="shared" ref="AB1531" si="227">B1531&amp;C1531</f>
        <v/>
      </c>
    </row>
    <row r="1532" spans="1:28" s="227" customFormat="1" ht="20.2">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9">IF(AND(C1532="Smelter not listed",OR(LEN(D1532)=0,LEN(E1532)=0)),1,0)</f>
        <v>0</v>
      </c>
      <c r="AB1532" s="228" t="str">
        <f t="shared" ref="AB1532:AB1563" si="230">B1532&amp;C1532</f>
        <v/>
      </c>
    </row>
    <row r="1533" spans="1:28" s="227" customFormat="1" ht="20.2">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9"/>
        <v>0</v>
      </c>
      <c r="AB1533" s="228" t="str">
        <f t="shared" si="230"/>
        <v/>
      </c>
    </row>
    <row r="1534" spans="1:28" s="227" customFormat="1" ht="20.2">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9"/>
        <v>0</v>
      </c>
      <c r="AB1534" s="228" t="str">
        <f t="shared" si="230"/>
        <v/>
      </c>
    </row>
    <row r="1535" spans="1:28" s="227" customFormat="1" ht="20.2">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9"/>
        <v>0</v>
      </c>
      <c r="AB1535" s="228" t="str">
        <f t="shared" si="230"/>
        <v/>
      </c>
    </row>
    <row r="1536" spans="1:28" s="227" customFormat="1" ht="20.2">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9"/>
        <v>0</v>
      </c>
      <c r="AB1536" s="228" t="str">
        <f t="shared" si="230"/>
        <v/>
      </c>
    </row>
    <row r="1537" spans="1:28" s="227" customFormat="1" ht="20.2">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9"/>
        <v>0</v>
      </c>
      <c r="AB1537" s="228" t="str">
        <f t="shared" si="230"/>
        <v/>
      </c>
    </row>
    <row r="1538" spans="1:28" s="227" customFormat="1" ht="20.2">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9"/>
        <v>0</v>
      </c>
      <c r="AB1538" s="228" t="str">
        <f t="shared" si="230"/>
        <v/>
      </c>
    </row>
    <row r="1539" spans="1:28" s="227" customFormat="1" ht="20.2">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9"/>
        <v>0</v>
      </c>
      <c r="AB1539" s="228" t="str">
        <f t="shared" si="230"/>
        <v/>
      </c>
    </row>
    <row r="1540" spans="1:28" s="227" customFormat="1" ht="20.2">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9"/>
        <v>0</v>
      </c>
      <c r="AB1540" s="228" t="str">
        <f t="shared" si="230"/>
        <v/>
      </c>
    </row>
    <row r="1541" spans="1:28" s="227" customFormat="1" ht="20.2">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9"/>
        <v>0</v>
      </c>
      <c r="AB1541" s="228" t="str">
        <f t="shared" si="230"/>
        <v/>
      </c>
    </row>
    <row r="1542" spans="1:28" s="227" customFormat="1" ht="20.2">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9"/>
        <v>0</v>
      </c>
      <c r="AB1542" s="228" t="str">
        <f t="shared" si="230"/>
        <v/>
      </c>
    </row>
    <row r="1543" spans="1:28" s="227" customFormat="1" ht="20.2">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9"/>
        <v>0</v>
      </c>
      <c r="AB1543" s="228" t="str">
        <f t="shared" si="230"/>
        <v/>
      </c>
    </row>
    <row r="1544" spans="1:28" s="227" customFormat="1" ht="20.2">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9"/>
        <v>0</v>
      </c>
      <c r="AB1544" s="228" t="str">
        <f t="shared" si="230"/>
        <v/>
      </c>
    </row>
    <row r="1545" spans="1:28" s="227" customFormat="1" ht="20.2">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9"/>
        <v>0</v>
      </c>
      <c r="AB1545" s="228" t="str">
        <f t="shared" si="230"/>
        <v/>
      </c>
    </row>
    <row r="1546" spans="1:28" s="227" customFormat="1" ht="20.2">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9"/>
        <v>0</v>
      </c>
      <c r="AB1546" s="228" t="str">
        <f t="shared" si="230"/>
        <v/>
      </c>
    </row>
    <row r="1547" spans="1:28" s="227" customFormat="1" ht="20.2">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9"/>
        <v>0</v>
      </c>
      <c r="AB1547" s="228" t="str">
        <f t="shared" si="230"/>
        <v/>
      </c>
    </row>
    <row r="1548" spans="1:28" s="227" customFormat="1" ht="20.2">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9"/>
        <v>0</v>
      </c>
      <c r="AB1548" s="228" t="str">
        <f t="shared" si="230"/>
        <v/>
      </c>
    </row>
    <row r="1549" spans="1:28" s="227" customFormat="1" ht="20.2">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9"/>
        <v>0</v>
      </c>
      <c r="AB1549" s="228" t="str">
        <f t="shared" si="230"/>
        <v/>
      </c>
    </row>
    <row r="1550" spans="1:28" s="227" customFormat="1" ht="20.2">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9"/>
        <v>0</v>
      </c>
      <c r="AB1550" s="228" t="str">
        <f t="shared" si="230"/>
        <v/>
      </c>
    </row>
    <row r="1551" spans="1:28" s="227" customFormat="1" ht="20.2">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9"/>
        <v>0</v>
      </c>
      <c r="AB1551" s="228" t="str">
        <f t="shared" si="230"/>
        <v/>
      </c>
    </row>
    <row r="1552" spans="1:28" s="227" customFormat="1" ht="20.2">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9"/>
        <v>0</v>
      </c>
      <c r="AB1552" s="228" t="str">
        <f t="shared" si="230"/>
        <v/>
      </c>
    </row>
    <row r="1553" spans="1:28" s="227" customFormat="1" ht="20.2">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9"/>
        <v>0</v>
      </c>
      <c r="AB1553" s="228" t="str">
        <f t="shared" si="230"/>
        <v/>
      </c>
    </row>
    <row r="1554" spans="1:28" s="227" customFormat="1" ht="20.2">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9"/>
        <v>0</v>
      </c>
      <c r="AB1554" s="228" t="str">
        <f t="shared" si="230"/>
        <v/>
      </c>
    </row>
    <row r="1555" spans="1:28" s="227" customFormat="1" ht="20.2">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9"/>
        <v>0</v>
      </c>
      <c r="AB1555" s="228" t="str">
        <f t="shared" si="230"/>
        <v/>
      </c>
    </row>
    <row r="1556" spans="1:28" s="227" customFormat="1" ht="20.2">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9"/>
        <v>0</v>
      </c>
      <c r="AB1556" s="228" t="str">
        <f t="shared" si="230"/>
        <v/>
      </c>
    </row>
    <row r="1557" spans="1:28" s="227" customFormat="1" ht="20.2">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9"/>
        <v>0</v>
      </c>
      <c r="AB1557" s="228" t="str">
        <f t="shared" si="230"/>
        <v/>
      </c>
    </row>
    <row r="1558" spans="1:28" s="227" customFormat="1" ht="20.2">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9"/>
        <v>0</v>
      </c>
      <c r="AB1558" s="228" t="str">
        <f t="shared" si="230"/>
        <v/>
      </c>
    </row>
    <row r="1559" spans="1:28" s="227" customFormat="1" ht="20.2">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9"/>
        <v>0</v>
      </c>
      <c r="AB1559" s="228" t="str">
        <f t="shared" si="230"/>
        <v/>
      </c>
    </row>
    <row r="1560" spans="1:28" s="227" customFormat="1" ht="20.2">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2">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2">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2">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2">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3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32">IF(AND(C1564="Smelter not listed",OR(LEN(D1564)=0,LEN(E1564)=0)),1,0)</f>
        <v>0</v>
      </c>
      <c r="AB1564" s="228" t="str">
        <f t="shared" ref="AB1564:AB1594" si="233">B1564&amp;C1564</f>
        <v/>
      </c>
    </row>
    <row r="1565" spans="1:28" s="227" customFormat="1" ht="20.2">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2"/>
        <v>0</v>
      </c>
      <c r="AB1565" s="228" t="str">
        <f t="shared" si="233"/>
        <v/>
      </c>
    </row>
    <row r="1566" spans="1:28" s="227" customFormat="1" ht="20.2">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2"/>
        <v>0</v>
      </c>
      <c r="AB1566" s="228" t="str">
        <f t="shared" si="233"/>
        <v/>
      </c>
    </row>
    <row r="1567" spans="1:28" s="227" customFormat="1" ht="20.2">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2"/>
        <v>0</v>
      </c>
      <c r="AB1567" s="228" t="str">
        <f t="shared" si="233"/>
        <v/>
      </c>
    </row>
    <row r="1568" spans="1:28" s="227" customFormat="1" ht="20.2">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2"/>
        <v>0</v>
      </c>
      <c r="AB1568" s="228" t="str">
        <f t="shared" si="233"/>
        <v/>
      </c>
    </row>
    <row r="1569" spans="1:28" s="227" customFormat="1" ht="20.2">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2"/>
        <v>0</v>
      </c>
      <c r="AB1569" s="228" t="str">
        <f t="shared" si="233"/>
        <v/>
      </c>
    </row>
    <row r="1570" spans="1:28" s="227" customFormat="1" ht="20.2">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2"/>
        <v>0</v>
      </c>
      <c r="AB1570" s="228" t="str">
        <f t="shared" si="233"/>
        <v/>
      </c>
    </row>
    <row r="1571" spans="1:28" s="227" customFormat="1" ht="20.2">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2"/>
        <v>0</v>
      </c>
      <c r="AB1571" s="228" t="str">
        <f t="shared" si="233"/>
        <v/>
      </c>
    </row>
    <row r="1572" spans="1:28" s="227" customFormat="1" ht="20.2">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2"/>
        <v>0</v>
      </c>
      <c r="AB1572" s="228" t="str">
        <f t="shared" si="233"/>
        <v/>
      </c>
    </row>
    <row r="1573" spans="1:28" s="227" customFormat="1" ht="20.2">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2"/>
        <v>0</v>
      </c>
      <c r="AB1573" s="228" t="str">
        <f t="shared" si="233"/>
        <v/>
      </c>
    </row>
    <row r="1574" spans="1:28" s="227" customFormat="1" ht="20.2">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2"/>
        <v>0</v>
      </c>
      <c r="AB1574" s="228" t="str">
        <f t="shared" si="233"/>
        <v/>
      </c>
    </row>
    <row r="1575" spans="1:28" s="227" customFormat="1" ht="20.2">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2"/>
        <v>0</v>
      </c>
      <c r="AB1575" s="228" t="str">
        <f t="shared" si="233"/>
        <v/>
      </c>
    </row>
    <row r="1576" spans="1:28" s="227" customFormat="1" ht="20.2">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2"/>
        <v>0</v>
      </c>
      <c r="AB1576" s="228" t="str">
        <f t="shared" si="233"/>
        <v/>
      </c>
    </row>
    <row r="1577" spans="1:28" s="227" customFormat="1" ht="20.2">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2"/>
        <v>0</v>
      </c>
      <c r="AB1577" s="228" t="str">
        <f t="shared" si="233"/>
        <v/>
      </c>
    </row>
    <row r="1578" spans="1:28" s="227" customFormat="1" ht="20.2">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2"/>
        <v>0</v>
      </c>
      <c r="AB1578" s="228" t="str">
        <f t="shared" si="233"/>
        <v/>
      </c>
    </row>
    <row r="1579" spans="1:28" s="227" customFormat="1" ht="20.2">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2"/>
        <v>0</v>
      </c>
      <c r="AB1579" s="228" t="str">
        <f t="shared" si="233"/>
        <v/>
      </c>
    </row>
    <row r="1580" spans="1:28" s="227" customFormat="1" ht="20.2">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2"/>
        <v>0</v>
      </c>
      <c r="AB1580" s="228" t="str">
        <f t="shared" si="233"/>
        <v/>
      </c>
    </row>
    <row r="1581" spans="1:28" s="227" customFormat="1" ht="20.2">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2"/>
        <v>0</v>
      </c>
      <c r="AB1581" s="228" t="str">
        <f t="shared" si="233"/>
        <v/>
      </c>
    </row>
    <row r="1582" spans="1:28" s="227" customFormat="1" ht="20.2">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2"/>
        <v>0</v>
      </c>
      <c r="AB1582" s="228" t="str">
        <f t="shared" si="233"/>
        <v/>
      </c>
    </row>
    <row r="1583" spans="1:28" s="227" customFormat="1" ht="20.2">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2"/>
        <v>0</v>
      </c>
      <c r="AB1583" s="228" t="str">
        <f t="shared" si="233"/>
        <v/>
      </c>
    </row>
    <row r="1584" spans="1:28" s="227" customFormat="1" ht="20.2">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2"/>
        <v>0</v>
      </c>
      <c r="AB1584" s="228" t="str">
        <f t="shared" si="233"/>
        <v/>
      </c>
    </row>
    <row r="1585" spans="1:28" s="227" customFormat="1" ht="20.2">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2"/>
        <v>0</v>
      </c>
      <c r="AB1585" s="228" t="str">
        <f t="shared" si="233"/>
        <v/>
      </c>
    </row>
    <row r="1586" spans="1:28" s="227" customFormat="1" ht="20.2">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2"/>
        <v>0</v>
      </c>
      <c r="AB1586" s="228" t="str">
        <f t="shared" si="233"/>
        <v/>
      </c>
    </row>
    <row r="1587" spans="1:28" s="227" customFormat="1" ht="20.2">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2"/>
        <v>0</v>
      </c>
      <c r="AB1587" s="228" t="str">
        <f t="shared" si="233"/>
        <v/>
      </c>
    </row>
    <row r="1588" spans="1:28" s="227" customFormat="1" ht="20.2">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2"/>
        <v>0</v>
      </c>
      <c r="AB1588" s="228" t="str">
        <f t="shared" si="233"/>
        <v/>
      </c>
    </row>
    <row r="1589" spans="1:28" s="227" customFormat="1" ht="20.2">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2"/>
        <v>0</v>
      </c>
      <c r="AB1589" s="228" t="str">
        <f t="shared" si="233"/>
        <v/>
      </c>
    </row>
    <row r="1590" spans="1:28" s="227" customFormat="1" ht="20.2">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2"/>
        <v>0</v>
      </c>
      <c r="AB1590" s="228" t="str">
        <f t="shared" si="233"/>
        <v/>
      </c>
    </row>
    <row r="1591" spans="1:28" s="227" customFormat="1" ht="20.2">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2"/>
        <v>0</v>
      </c>
      <c r="AB1591" s="228" t="str">
        <f t="shared" si="233"/>
        <v/>
      </c>
    </row>
    <row r="1592" spans="1:28" s="227" customFormat="1" ht="20.2">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2"/>
        <v>0</v>
      </c>
      <c r="AB1592" s="228" t="str">
        <f t="shared" si="233"/>
        <v/>
      </c>
    </row>
    <row r="1593" spans="1:28" s="227" customFormat="1" ht="20.2">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2"/>
        <v>0</v>
      </c>
      <c r="AB1593" s="228" t="str">
        <f t="shared" si="233"/>
        <v/>
      </c>
    </row>
    <row r="1594" spans="1:28" s="227" customFormat="1" ht="20.2">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2"/>
        <v>0</v>
      </c>
      <c r="AB1594" s="228" t="str">
        <f t="shared" si="233"/>
        <v/>
      </c>
    </row>
    <row r="1595" spans="1:28" s="227" customFormat="1" ht="20.2">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3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35">IF(AND(C1595="Smelter not listed",OR(LEN(D1595)=0,LEN(E1595)=0)),1,0)</f>
        <v>0</v>
      </c>
      <c r="AB1595" s="228" t="str">
        <f t="shared" ref="AB1595" si="236">B1595&amp;C1595</f>
        <v/>
      </c>
    </row>
    <row r="1596" spans="1:28" s="227" customFormat="1" ht="20.2">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3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8">IF(AND(C1596="Smelter not listed",OR(LEN(D1596)=0,LEN(E1596)=0)),1,0)</f>
        <v>0</v>
      </c>
      <c r="AB1596" s="228" t="str">
        <f t="shared" ref="AB1596:AB1627" si="239">B1596&amp;C1596</f>
        <v/>
      </c>
    </row>
    <row r="1597" spans="1:28" s="227" customFormat="1" ht="20.2">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8"/>
        <v>0</v>
      </c>
      <c r="AB1597" s="228" t="str">
        <f t="shared" si="239"/>
        <v/>
      </c>
    </row>
    <row r="1598" spans="1:28" s="227" customFormat="1" ht="20.2">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8"/>
        <v>0</v>
      </c>
      <c r="AB1598" s="228" t="str">
        <f t="shared" si="239"/>
        <v/>
      </c>
    </row>
    <row r="1599" spans="1:28" s="227" customFormat="1" ht="20.2">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8"/>
        <v>0</v>
      </c>
      <c r="AB1599" s="228" t="str">
        <f t="shared" si="239"/>
        <v/>
      </c>
    </row>
    <row r="1600" spans="1:28" s="227" customFormat="1" ht="20.2">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8"/>
        <v>0</v>
      </c>
      <c r="AB1600" s="228" t="str">
        <f t="shared" si="239"/>
        <v/>
      </c>
    </row>
    <row r="1601" spans="1:28" s="227" customFormat="1" ht="20.2">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8"/>
        <v>0</v>
      </c>
      <c r="AB1601" s="228" t="str">
        <f t="shared" si="239"/>
        <v/>
      </c>
    </row>
    <row r="1602" spans="1:28" s="227" customFormat="1" ht="20.2">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8"/>
        <v>0</v>
      </c>
      <c r="AB1602" s="228" t="str">
        <f t="shared" si="239"/>
        <v/>
      </c>
    </row>
    <row r="1603" spans="1:28" s="227" customFormat="1" ht="20.2">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8"/>
        <v>0</v>
      </c>
      <c r="AB1603" s="228" t="str">
        <f t="shared" si="239"/>
        <v/>
      </c>
    </row>
    <row r="1604" spans="1:28" s="227" customFormat="1" ht="20.2">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8"/>
        <v>0</v>
      </c>
      <c r="AB1604" s="228" t="str">
        <f t="shared" si="239"/>
        <v/>
      </c>
    </row>
    <row r="1605" spans="1:28" s="227" customFormat="1" ht="20.2">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8"/>
        <v>0</v>
      </c>
      <c r="AB1605" s="228" t="str">
        <f t="shared" si="239"/>
        <v/>
      </c>
    </row>
    <row r="1606" spans="1:28" s="227" customFormat="1" ht="20.2">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8"/>
        <v>0</v>
      </c>
      <c r="AB1606" s="228" t="str">
        <f t="shared" si="239"/>
        <v/>
      </c>
    </row>
    <row r="1607" spans="1:28" s="227" customFormat="1" ht="20.2">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8"/>
        <v>0</v>
      </c>
      <c r="AB1607" s="228" t="str">
        <f t="shared" si="239"/>
        <v/>
      </c>
    </row>
    <row r="1608" spans="1:28" s="227" customFormat="1" ht="20.2">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8"/>
        <v>0</v>
      </c>
      <c r="AB1608" s="228" t="str">
        <f t="shared" si="239"/>
        <v/>
      </c>
    </row>
    <row r="1609" spans="1:28" s="227" customFormat="1" ht="20.2">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8"/>
        <v>0</v>
      </c>
      <c r="AB1609" s="228" t="str">
        <f t="shared" si="239"/>
        <v/>
      </c>
    </row>
    <row r="1610" spans="1:28" s="227" customFormat="1" ht="20.2">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8"/>
        <v>0</v>
      </c>
      <c r="AB1610" s="228" t="str">
        <f t="shared" si="239"/>
        <v/>
      </c>
    </row>
    <row r="1611" spans="1:28" s="227" customFormat="1" ht="20.2">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8"/>
        <v>0</v>
      </c>
      <c r="AB1611" s="228" t="str">
        <f t="shared" si="239"/>
        <v/>
      </c>
    </row>
    <row r="1612" spans="1:28" s="227" customFormat="1" ht="20.2">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8"/>
        <v>0</v>
      </c>
      <c r="AB1612" s="228" t="str">
        <f t="shared" si="239"/>
        <v/>
      </c>
    </row>
    <row r="1613" spans="1:28" s="227" customFormat="1" ht="20.2">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8"/>
        <v>0</v>
      </c>
      <c r="AB1613" s="228" t="str">
        <f t="shared" si="239"/>
        <v/>
      </c>
    </row>
    <row r="1614" spans="1:28" s="227" customFormat="1" ht="20.2">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8"/>
        <v>0</v>
      </c>
      <c r="AB1614" s="228" t="str">
        <f t="shared" si="239"/>
        <v/>
      </c>
    </row>
    <row r="1615" spans="1:28" s="227" customFormat="1" ht="20.2">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8"/>
        <v>0</v>
      </c>
      <c r="AB1615" s="228" t="str">
        <f t="shared" si="239"/>
        <v/>
      </c>
    </row>
    <row r="1616" spans="1:28" s="227" customFormat="1" ht="20.2">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8"/>
        <v>0</v>
      </c>
      <c r="AB1616" s="228" t="str">
        <f t="shared" si="239"/>
        <v/>
      </c>
    </row>
    <row r="1617" spans="1:28" s="227" customFormat="1" ht="20.2">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8"/>
        <v>0</v>
      </c>
      <c r="AB1617" s="228" t="str">
        <f t="shared" si="239"/>
        <v/>
      </c>
    </row>
    <row r="1618" spans="1:28" s="227" customFormat="1" ht="20.2">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8"/>
        <v>0</v>
      </c>
      <c r="AB1618" s="228" t="str">
        <f t="shared" si="239"/>
        <v/>
      </c>
    </row>
    <row r="1619" spans="1:28" s="227" customFormat="1" ht="20.2">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8"/>
        <v>0</v>
      </c>
      <c r="AB1619" s="228" t="str">
        <f t="shared" si="239"/>
        <v/>
      </c>
    </row>
    <row r="1620" spans="1:28" s="227" customFormat="1" ht="20.2">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8"/>
        <v>0</v>
      </c>
      <c r="AB1620" s="228" t="str">
        <f t="shared" si="239"/>
        <v/>
      </c>
    </row>
    <row r="1621" spans="1:28" s="227" customFormat="1" ht="20.2">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8"/>
        <v>0</v>
      </c>
      <c r="AB1621" s="228" t="str">
        <f t="shared" si="239"/>
        <v/>
      </c>
    </row>
    <row r="1622" spans="1:28" s="227" customFormat="1" ht="20.2">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8"/>
        <v>0</v>
      </c>
      <c r="AB1622" s="228" t="str">
        <f t="shared" si="239"/>
        <v/>
      </c>
    </row>
    <row r="1623" spans="1:28" s="227" customFormat="1" ht="20.2">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8"/>
        <v>0</v>
      </c>
      <c r="AB1623" s="228" t="str">
        <f t="shared" si="239"/>
        <v/>
      </c>
    </row>
    <row r="1624" spans="1:28" s="227" customFormat="1" ht="20.2">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2">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2">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2">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2">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4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41">IF(AND(C1628="Smelter not listed",OR(LEN(D1628)=0,LEN(E1628)=0)),1,0)</f>
        <v>0</v>
      </c>
      <c r="AB1628" s="228" t="str">
        <f t="shared" ref="AB1628:AB1658" si="242">B1628&amp;C1628</f>
        <v/>
      </c>
    </row>
    <row r="1629" spans="1:28" s="227" customFormat="1" ht="20.2">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1"/>
        <v>0</v>
      </c>
      <c r="AB1629" s="228" t="str">
        <f t="shared" si="242"/>
        <v/>
      </c>
    </row>
    <row r="1630" spans="1:28" s="227" customFormat="1" ht="20.2">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1"/>
        <v>0</v>
      </c>
      <c r="AB1630" s="228" t="str">
        <f t="shared" si="242"/>
        <v/>
      </c>
    </row>
    <row r="1631" spans="1:28" s="227" customFormat="1" ht="20.2">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1"/>
        <v>0</v>
      </c>
      <c r="AB1631" s="228" t="str">
        <f t="shared" si="242"/>
        <v/>
      </c>
    </row>
    <row r="1632" spans="1:28" s="227" customFormat="1" ht="20.2">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1"/>
        <v>0</v>
      </c>
      <c r="AB1632" s="228" t="str">
        <f t="shared" si="242"/>
        <v/>
      </c>
    </row>
    <row r="1633" spans="1:28" s="227" customFormat="1" ht="20.2">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1"/>
        <v>0</v>
      </c>
      <c r="AB1633" s="228" t="str">
        <f t="shared" si="242"/>
        <v/>
      </c>
    </row>
    <row r="1634" spans="1:28" s="227" customFormat="1" ht="20.2">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1"/>
        <v>0</v>
      </c>
      <c r="AB1634" s="228" t="str">
        <f t="shared" si="242"/>
        <v/>
      </c>
    </row>
    <row r="1635" spans="1:28" s="227" customFormat="1" ht="20.2">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1"/>
        <v>0</v>
      </c>
      <c r="AB1635" s="228" t="str">
        <f t="shared" si="242"/>
        <v/>
      </c>
    </row>
    <row r="1636" spans="1:28" s="227" customFormat="1" ht="20.2">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1"/>
        <v>0</v>
      </c>
      <c r="AB1636" s="228" t="str">
        <f t="shared" si="242"/>
        <v/>
      </c>
    </row>
    <row r="1637" spans="1:28" s="227" customFormat="1" ht="20.2">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1"/>
        <v>0</v>
      </c>
      <c r="AB1637" s="228" t="str">
        <f t="shared" si="242"/>
        <v/>
      </c>
    </row>
    <row r="1638" spans="1:28" s="227" customFormat="1" ht="20.2">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1"/>
        <v>0</v>
      </c>
      <c r="AB1638" s="228" t="str">
        <f t="shared" si="242"/>
        <v/>
      </c>
    </row>
    <row r="1639" spans="1:28" s="227" customFormat="1" ht="20.2">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1"/>
        <v>0</v>
      </c>
      <c r="AB1639" s="228" t="str">
        <f t="shared" si="242"/>
        <v/>
      </c>
    </row>
    <row r="1640" spans="1:28" s="227" customFormat="1" ht="20.2">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1"/>
        <v>0</v>
      </c>
      <c r="AB1640" s="228" t="str">
        <f t="shared" si="242"/>
        <v/>
      </c>
    </row>
    <row r="1641" spans="1:28" s="227" customFormat="1" ht="20.2">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1"/>
        <v>0</v>
      </c>
      <c r="AB1641" s="228" t="str">
        <f t="shared" si="242"/>
        <v/>
      </c>
    </row>
    <row r="1642" spans="1:28" s="227" customFormat="1" ht="20.2">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1"/>
        <v>0</v>
      </c>
      <c r="AB1642" s="228" t="str">
        <f t="shared" si="242"/>
        <v/>
      </c>
    </row>
    <row r="1643" spans="1:28" s="227" customFormat="1" ht="20.2">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1"/>
        <v>0</v>
      </c>
      <c r="AB1643" s="228" t="str">
        <f t="shared" si="242"/>
        <v/>
      </c>
    </row>
    <row r="1644" spans="1:28" s="227" customFormat="1" ht="20.2">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1"/>
        <v>0</v>
      </c>
      <c r="AB1644" s="228" t="str">
        <f t="shared" si="242"/>
        <v/>
      </c>
    </row>
    <row r="1645" spans="1:28" s="227" customFormat="1" ht="20.2">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1"/>
        <v>0</v>
      </c>
      <c r="AB1645" s="228" t="str">
        <f t="shared" si="242"/>
        <v/>
      </c>
    </row>
    <row r="1646" spans="1:28" s="227" customFormat="1" ht="20.2">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1"/>
        <v>0</v>
      </c>
      <c r="AB1646" s="228" t="str">
        <f t="shared" si="242"/>
        <v/>
      </c>
    </row>
    <row r="1647" spans="1:28" s="227" customFormat="1" ht="20.2">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1"/>
        <v>0</v>
      </c>
      <c r="AB1647" s="228" t="str">
        <f t="shared" si="242"/>
        <v/>
      </c>
    </row>
    <row r="1648" spans="1:28" s="227" customFormat="1" ht="20.2">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1"/>
        <v>0</v>
      </c>
      <c r="AB1648" s="228" t="str">
        <f t="shared" si="242"/>
        <v/>
      </c>
    </row>
    <row r="1649" spans="1:28" s="227" customFormat="1" ht="20.2">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1"/>
        <v>0</v>
      </c>
      <c r="AB1649" s="228" t="str">
        <f t="shared" si="242"/>
        <v/>
      </c>
    </row>
    <row r="1650" spans="1:28" s="227" customFormat="1" ht="20.2">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1"/>
        <v>0</v>
      </c>
      <c r="AB1650" s="228" t="str">
        <f t="shared" si="242"/>
        <v/>
      </c>
    </row>
    <row r="1651" spans="1:28" s="227" customFormat="1" ht="20.2">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1"/>
        <v>0</v>
      </c>
      <c r="AB1651" s="228" t="str">
        <f t="shared" si="242"/>
        <v/>
      </c>
    </row>
    <row r="1652" spans="1:28" s="227" customFormat="1" ht="20.2">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1"/>
        <v>0</v>
      </c>
      <c r="AB1652" s="228" t="str">
        <f t="shared" si="242"/>
        <v/>
      </c>
    </row>
    <row r="1653" spans="1:28" s="227" customFormat="1" ht="20.2">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1"/>
        <v>0</v>
      </c>
      <c r="AB1653" s="228" t="str">
        <f t="shared" si="242"/>
        <v/>
      </c>
    </row>
    <row r="1654" spans="1:28" s="227" customFormat="1" ht="20.2">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1"/>
        <v>0</v>
      </c>
      <c r="AB1654" s="228" t="str">
        <f t="shared" si="242"/>
        <v/>
      </c>
    </row>
    <row r="1655" spans="1:28" s="227" customFormat="1" ht="20.2">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1"/>
        <v>0</v>
      </c>
      <c r="AB1655" s="228" t="str">
        <f t="shared" si="242"/>
        <v/>
      </c>
    </row>
    <row r="1656" spans="1:28" s="227" customFormat="1" ht="20.2">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1"/>
        <v>0</v>
      </c>
      <c r="AB1656" s="228" t="str">
        <f t="shared" si="242"/>
        <v/>
      </c>
    </row>
    <row r="1657" spans="1:28" s="227" customFormat="1" ht="20.2">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1"/>
        <v>0</v>
      </c>
      <c r="AB1657" s="228" t="str">
        <f t="shared" si="242"/>
        <v/>
      </c>
    </row>
    <row r="1658" spans="1:28" s="227" customFormat="1" ht="20.2">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1"/>
        <v>0</v>
      </c>
      <c r="AB1658" s="228" t="str">
        <f t="shared" si="242"/>
        <v/>
      </c>
    </row>
    <row r="1659" spans="1:28" s="227" customFormat="1" ht="20.2">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4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44">IF(AND(C1659="Smelter not listed",OR(LEN(D1659)=0,LEN(E1659)=0)),1,0)</f>
        <v>0</v>
      </c>
      <c r="AB1659" s="228" t="str">
        <f t="shared" ref="AB1659" si="245">B1659&amp;C1659</f>
        <v/>
      </c>
    </row>
    <row r="1660" spans="1:28" s="227" customFormat="1" ht="20.2">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4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47">IF(AND(C1660="Smelter not listed",OR(LEN(D1660)=0,LEN(E1660)=0)),1,0)</f>
        <v>0</v>
      </c>
      <c r="AB1660" s="228" t="str">
        <f t="shared" ref="AB1660:AB1691" si="248">B1660&amp;C1660</f>
        <v/>
      </c>
    </row>
    <row r="1661" spans="1:28" s="227" customFormat="1" ht="20.2">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7"/>
        <v>0</v>
      </c>
      <c r="AB1661" s="228" t="str">
        <f t="shared" si="248"/>
        <v/>
      </c>
    </row>
    <row r="1662" spans="1:28" s="227" customFormat="1" ht="20.2">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7"/>
        <v>0</v>
      </c>
      <c r="AB1662" s="228" t="str">
        <f t="shared" si="248"/>
        <v/>
      </c>
    </row>
    <row r="1663" spans="1:28" s="227" customFormat="1" ht="20.2">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7"/>
        <v>0</v>
      </c>
      <c r="AB1663" s="228" t="str">
        <f t="shared" si="248"/>
        <v/>
      </c>
    </row>
    <row r="1664" spans="1:28" s="227" customFormat="1" ht="20.2">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7"/>
        <v>0</v>
      </c>
      <c r="AB1664" s="228" t="str">
        <f t="shared" si="248"/>
        <v/>
      </c>
    </row>
    <row r="1665" spans="1:28" s="227" customFormat="1" ht="20.2">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7"/>
        <v>0</v>
      </c>
      <c r="AB1665" s="228" t="str">
        <f t="shared" si="248"/>
        <v/>
      </c>
    </row>
    <row r="1666" spans="1:28" s="227" customFormat="1" ht="20.2">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7"/>
        <v>0</v>
      </c>
      <c r="AB1666" s="228" t="str">
        <f t="shared" si="248"/>
        <v/>
      </c>
    </row>
    <row r="1667" spans="1:28" s="227" customFormat="1" ht="20.2">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7"/>
        <v>0</v>
      </c>
      <c r="AB1667" s="228" t="str">
        <f t="shared" si="248"/>
        <v/>
      </c>
    </row>
    <row r="1668" spans="1:28" s="227" customFormat="1" ht="20.2">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7"/>
        <v>0</v>
      </c>
      <c r="AB1668" s="228" t="str">
        <f t="shared" si="248"/>
        <v/>
      </c>
    </row>
    <row r="1669" spans="1:28" s="227" customFormat="1" ht="20.2">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7"/>
        <v>0</v>
      </c>
      <c r="AB1669" s="228" t="str">
        <f t="shared" si="248"/>
        <v/>
      </c>
    </row>
    <row r="1670" spans="1:28" s="227" customFormat="1" ht="20.2">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7"/>
        <v>0</v>
      </c>
      <c r="AB1670" s="228" t="str">
        <f t="shared" si="248"/>
        <v/>
      </c>
    </row>
    <row r="1671" spans="1:28" s="227" customFormat="1" ht="20.2">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7"/>
        <v>0</v>
      </c>
      <c r="AB1671" s="228" t="str">
        <f t="shared" si="248"/>
        <v/>
      </c>
    </row>
    <row r="1672" spans="1:28" s="227" customFormat="1" ht="20.2">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7"/>
        <v>0</v>
      </c>
      <c r="AB1672" s="228" t="str">
        <f t="shared" si="248"/>
        <v/>
      </c>
    </row>
    <row r="1673" spans="1:28" s="227" customFormat="1" ht="20.2">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7"/>
        <v>0</v>
      </c>
      <c r="AB1673" s="228" t="str">
        <f t="shared" si="248"/>
        <v/>
      </c>
    </row>
    <row r="1674" spans="1:28" s="227" customFormat="1" ht="20.2">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7"/>
        <v>0</v>
      </c>
      <c r="AB1674" s="228" t="str">
        <f t="shared" si="248"/>
        <v/>
      </c>
    </row>
    <row r="1675" spans="1:28" s="227" customFormat="1" ht="20.2">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7"/>
        <v>0</v>
      </c>
      <c r="AB1675" s="228" t="str">
        <f t="shared" si="248"/>
        <v/>
      </c>
    </row>
    <row r="1676" spans="1:28" s="227" customFormat="1" ht="20.2">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7"/>
        <v>0</v>
      </c>
      <c r="AB1676" s="228" t="str">
        <f t="shared" si="248"/>
        <v/>
      </c>
    </row>
    <row r="1677" spans="1:28" s="227" customFormat="1" ht="20.2">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7"/>
        <v>0</v>
      </c>
      <c r="AB1677" s="228" t="str">
        <f t="shared" si="248"/>
        <v/>
      </c>
    </row>
    <row r="1678" spans="1:28" s="227" customFormat="1" ht="20.2">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7"/>
        <v>0</v>
      </c>
      <c r="AB1678" s="228" t="str">
        <f t="shared" si="248"/>
        <v/>
      </c>
    </row>
    <row r="1679" spans="1:28" s="227" customFormat="1" ht="20.2">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7"/>
        <v>0</v>
      </c>
      <c r="AB1679" s="228" t="str">
        <f t="shared" si="248"/>
        <v/>
      </c>
    </row>
    <row r="1680" spans="1:28" s="227" customFormat="1" ht="20.2">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7"/>
        <v>0</v>
      </c>
      <c r="AB1680" s="228" t="str">
        <f t="shared" si="248"/>
        <v/>
      </c>
    </row>
    <row r="1681" spans="1:28" s="227" customFormat="1" ht="20.2">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7"/>
        <v>0</v>
      </c>
      <c r="AB1681" s="228" t="str">
        <f t="shared" si="248"/>
        <v/>
      </c>
    </row>
    <row r="1682" spans="1:28" s="227" customFormat="1" ht="20.2">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7"/>
        <v>0</v>
      </c>
      <c r="AB1682" s="228" t="str">
        <f t="shared" si="248"/>
        <v/>
      </c>
    </row>
    <row r="1683" spans="1:28" s="227" customFormat="1" ht="20.2">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7"/>
        <v>0</v>
      </c>
      <c r="AB1683" s="228" t="str">
        <f t="shared" si="248"/>
        <v/>
      </c>
    </row>
    <row r="1684" spans="1:28" s="227" customFormat="1" ht="20.2">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7"/>
        <v>0</v>
      </c>
      <c r="AB1684" s="228" t="str">
        <f t="shared" si="248"/>
        <v/>
      </c>
    </row>
    <row r="1685" spans="1:28" s="227" customFormat="1" ht="20.2">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7"/>
        <v>0</v>
      </c>
      <c r="AB1685" s="228" t="str">
        <f t="shared" si="248"/>
        <v/>
      </c>
    </row>
    <row r="1686" spans="1:28" s="227" customFormat="1" ht="20.2">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7"/>
        <v>0</v>
      </c>
      <c r="AB1686" s="228" t="str">
        <f t="shared" si="248"/>
        <v/>
      </c>
    </row>
    <row r="1687" spans="1:28" s="227" customFormat="1" ht="20.2">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7"/>
        <v>0</v>
      </c>
      <c r="AB1687" s="228" t="str">
        <f t="shared" si="248"/>
        <v/>
      </c>
    </row>
    <row r="1688" spans="1:28" s="227" customFormat="1" ht="20.2">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2">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2">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2">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2">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50">IF(AND(C1692="Smelter not listed",OR(LEN(D1692)=0,LEN(E1692)=0)),1,0)</f>
        <v>0</v>
      </c>
      <c r="AB1692" s="228" t="str">
        <f t="shared" ref="AB1692:AB1722" si="251">B1692&amp;C1692</f>
        <v/>
      </c>
    </row>
    <row r="1693" spans="1:28" s="227" customFormat="1" ht="20.2">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50"/>
        <v>0</v>
      </c>
      <c r="AB1693" s="228" t="str">
        <f t="shared" si="251"/>
        <v/>
      </c>
    </row>
    <row r="1694" spans="1:28" s="227" customFormat="1" ht="20.2">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50"/>
        <v>0</v>
      </c>
      <c r="AB1694" s="228" t="str">
        <f t="shared" si="251"/>
        <v/>
      </c>
    </row>
    <row r="1695" spans="1:28" s="227" customFormat="1" ht="20.2">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50"/>
        <v>0</v>
      </c>
      <c r="AB1695" s="228" t="str">
        <f t="shared" si="251"/>
        <v/>
      </c>
    </row>
    <row r="1696" spans="1:28" s="227" customFormat="1" ht="20.2">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50"/>
        <v>0</v>
      </c>
      <c r="AB1696" s="228" t="str">
        <f t="shared" si="251"/>
        <v/>
      </c>
    </row>
    <row r="1697" spans="1:28" s="227" customFormat="1" ht="20.2">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0"/>
        <v>0</v>
      </c>
      <c r="AB1697" s="228" t="str">
        <f t="shared" si="251"/>
        <v/>
      </c>
    </row>
    <row r="1698" spans="1:28" s="227" customFormat="1" ht="20.2">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0"/>
        <v>0</v>
      </c>
      <c r="AB1698" s="228" t="str">
        <f t="shared" si="251"/>
        <v/>
      </c>
    </row>
    <row r="1699" spans="1:28" s="227" customFormat="1" ht="20.2">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0"/>
        <v>0</v>
      </c>
      <c r="AB1699" s="228" t="str">
        <f t="shared" si="251"/>
        <v/>
      </c>
    </row>
    <row r="1700" spans="1:28" s="227" customFormat="1" ht="20.2">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0"/>
        <v>0</v>
      </c>
      <c r="AB1700" s="228" t="str">
        <f t="shared" si="251"/>
        <v/>
      </c>
    </row>
    <row r="1701" spans="1:28" s="227" customFormat="1" ht="20.2">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0"/>
        <v>0</v>
      </c>
      <c r="AB1701" s="228" t="str">
        <f t="shared" si="251"/>
        <v/>
      </c>
    </row>
    <row r="1702" spans="1:28" s="227" customFormat="1" ht="20.2">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0"/>
        <v>0</v>
      </c>
      <c r="AB1702" s="228" t="str">
        <f t="shared" si="251"/>
        <v/>
      </c>
    </row>
    <row r="1703" spans="1:28" s="227" customFormat="1" ht="20.2">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0"/>
        <v>0</v>
      </c>
      <c r="AB1703" s="228" t="str">
        <f t="shared" si="251"/>
        <v/>
      </c>
    </row>
    <row r="1704" spans="1:28" s="227" customFormat="1" ht="20.2">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0"/>
        <v>0</v>
      </c>
      <c r="AB1704" s="228" t="str">
        <f t="shared" si="251"/>
        <v/>
      </c>
    </row>
    <row r="1705" spans="1:28" s="227" customFormat="1" ht="20.2">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0"/>
        <v>0</v>
      </c>
      <c r="AB1705" s="228" t="str">
        <f t="shared" si="251"/>
        <v/>
      </c>
    </row>
    <row r="1706" spans="1:28" s="227" customFormat="1" ht="20.2">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0"/>
        <v>0</v>
      </c>
      <c r="AB1706" s="228" t="str">
        <f t="shared" si="251"/>
        <v/>
      </c>
    </row>
    <row r="1707" spans="1:28" s="227" customFormat="1" ht="20.2">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0"/>
        <v>0</v>
      </c>
      <c r="AB1707" s="228" t="str">
        <f t="shared" si="251"/>
        <v/>
      </c>
    </row>
    <row r="1708" spans="1:28" s="227" customFormat="1" ht="20.2">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0"/>
        <v>0</v>
      </c>
      <c r="AB1708" s="228" t="str">
        <f t="shared" si="251"/>
        <v/>
      </c>
    </row>
    <row r="1709" spans="1:28" s="227" customFormat="1" ht="20.2">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0"/>
        <v>0</v>
      </c>
      <c r="AB1709" s="228" t="str">
        <f t="shared" si="251"/>
        <v/>
      </c>
    </row>
    <row r="1710" spans="1:28" s="227" customFormat="1" ht="20.2">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0"/>
        <v>0</v>
      </c>
      <c r="AB1710" s="228" t="str">
        <f t="shared" si="251"/>
        <v/>
      </c>
    </row>
    <row r="1711" spans="1:28" s="227" customFormat="1" ht="20.2">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0"/>
        <v>0</v>
      </c>
      <c r="AB1711" s="228" t="str">
        <f t="shared" si="251"/>
        <v/>
      </c>
    </row>
    <row r="1712" spans="1:28" s="227" customFormat="1" ht="20.2">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0"/>
        <v>0</v>
      </c>
      <c r="AB1712" s="228" t="str">
        <f t="shared" si="251"/>
        <v/>
      </c>
    </row>
    <row r="1713" spans="1:28" s="227" customFormat="1" ht="20.2">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0"/>
        <v>0</v>
      </c>
      <c r="AB1713" s="228" t="str">
        <f t="shared" si="251"/>
        <v/>
      </c>
    </row>
    <row r="1714" spans="1:28" s="227" customFormat="1" ht="20.2">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0"/>
        <v>0</v>
      </c>
      <c r="AB1714" s="228" t="str">
        <f t="shared" si="251"/>
        <v/>
      </c>
    </row>
    <row r="1715" spans="1:28" s="227" customFormat="1" ht="20.2">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0"/>
        <v>0</v>
      </c>
      <c r="AB1715" s="228" t="str">
        <f t="shared" si="251"/>
        <v/>
      </c>
    </row>
    <row r="1716" spans="1:28" s="227" customFormat="1" ht="20.2">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0"/>
        <v>0</v>
      </c>
      <c r="AB1716" s="228" t="str">
        <f t="shared" si="251"/>
        <v/>
      </c>
    </row>
    <row r="1717" spans="1:28" s="227" customFormat="1" ht="20.2">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0"/>
        <v>0</v>
      </c>
      <c r="AB1717" s="228" t="str">
        <f t="shared" si="251"/>
        <v/>
      </c>
    </row>
    <row r="1718" spans="1:28" s="227" customFormat="1" ht="20.2">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0"/>
        <v>0</v>
      </c>
      <c r="AB1718" s="228" t="str">
        <f t="shared" si="251"/>
        <v/>
      </c>
    </row>
    <row r="1719" spans="1:28" s="227" customFormat="1" ht="20.2">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0"/>
        <v>0</v>
      </c>
      <c r="AB1719" s="228" t="str">
        <f t="shared" si="251"/>
        <v/>
      </c>
    </row>
    <row r="1720" spans="1:28" s="227" customFormat="1" ht="20.2">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0"/>
        <v>0</v>
      </c>
      <c r="AB1720" s="228" t="str">
        <f t="shared" si="251"/>
        <v/>
      </c>
    </row>
    <row r="1721" spans="1:28" s="227" customFormat="1" ht="20.2">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0"/>
        <v>0</v>
      </c>
      <c r="AB1721" s="228" t="str">
        <f t="shared" si="251"/>
        <v/>
      </c>
    </row>
    <row r="1722" spans="1:28" s="227" customFormat="1" ht="20.2">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0"/>
        <v>0</v>
      </c>
      <c r="AB1722" s="228" t="str">
        <f t="shared" si="251"/>
        <v/>
      </c>
    </row>
    <row r="1723" spans="1:28" s="227" customFormat="1" ht="20.2">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5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53">IF(AND(C1723="Smelter not listed",OR(LEN(D1723)=0,LEN(E1723)=0)),1,0)</f>
        <v>0</v>
      </c>
      <c r="AB1723" s="228" t="str">
        <f t="shared" ref="AB1723" si="254">B1723&amp;C1723</f>
        <v/>
      </c>
    </row>
    <row r="1724" spans="1:28" s="227" customFormat="1" ht="20.2">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5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56">IF(AND(C1724="Smelter not listed",OR(LEN(D1724)=0,LEN(E1724)=0)),1,0)</f>
        <v>0</v>
      </c>
      <c r="AB1724" s="228" t="str">
        <f t="shared" ref="AB1724:AB1755" si="257">B1724&amp;C1724</f>
        <v/>
      </c>
    </row>
    <row r="1725" spans="1:28" s="227" customFormat="1" ht="20.2">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6"/>
        <v>0</v>
      </c>
      <c r="AB1725" s="228" t="str">
        <f t="shared" si="257"/>
        <v/>
      </c>
    </row>
    <row r="1726" spans="1:28" s="227" customFormat="1" ht="20.2">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6"/>
        <v>0</v>
      </c>
      <c r="AB1726" s="228" t="str">
        <f t="shared" si="257"/>
        <v/>
      </c>
    </row>
    <row r="1727" spans="1:28" s="227" customFormat="1" ht="20.2">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6"/>
        <v>0</v>
      </c>
      <c r="AB1727" s="228" t="str">
        <f t="shared" si="257"/>
        <v/>
      </c>
    </row>
    <row r="1728" spans="1:28" s="227" customFormat="1" ht="20.2">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6"/>
        <v>0</v>
      </c>
      <c r="AB1728" s="228" t="str">
        <f t="shared" si="257"/>
        <v/>
      </c>
    </row>
    <row r="1729" spans="1:28" s="227" customFormat="1" ht="20.2">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6"/>
        <v>0</v>
      </c>
      <c r="AB1729" s="228" t="str">
        <f t="shared" si="257"/>
        <v/>
      </c>
    </row>
    <row r="1730" spans="1:28" s="227" customFormat="1" ht="20.2">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6"/>
        <v>0</v>
      </c>
      <c r="AB1730" s="228" t="str">
        <f t="shared" si="257"/>
        <v/>
      </c>
    </row>
    <row r="1731" spans="1:28" s="227" customFormat="1" ht="20.2">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6"/>
        <v>0</v>
      </c>
      <c r="AB1731" s="228" t="str">
        <f t="shared" si="257"/>
        <v/>
      </c>
    </row>
    <row r="1732" spans="1:28" s="227" customFormat="1" ht="20.2">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6"/>
        <v>0</v>
      </c>
      <c r="AB1732" s="228" t="str">
        <f t="shared" si="257"/>
        <v/>
      </c>
    </row>
    <row r="1733" spans="1:28" s="227" customFormat="1" ht="20.2">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6"/>
        <v>0</v>
      </c>
      <c r="AB1733" s="228" t="str">
        <f t="shared" si="257"/>
        <v/>
      </c>
    </row>
    <row r="1734" spans="1:28" s="227" customFormat="1" ht="20.2">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6"/>
        <v>0</v>
      </c>
      <c r="AB1734" s="228" t="str">
        <f t="shared" si="257"/>
        <v/>
      </c>
    </row>
    <row r="1735" spans="1:28" s="227" customFormat="1" ht="20.2">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6"/>
        <v>0</v>
      </c>
      <c r="AB1735" s="228" t="str">
        <f t="shared" si="257"/>
        <v/>
      </c>
    </row>
    <row r="1736" spans="1:28" s="227" customFormat="1" ht="20.2">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6"/>
        <v>0</v>
      </c>
      <c r="AB1736" s="228" t="str">
        <f t="shared" si="257"/>
        <v/>
      </c>
    </row>
    <row r="1737" spans="1:28" s="227" customFormat="1" ht="20.2">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6"/>
        <v>0</v>
      </c>
      <c r="AB1737" s="228" t="str">
        <f t="shared" si="257"/>
        <v/>
      </c>
    </row>
    <row r="1738" spans="1:28" s="227" customFormat="1" ht="20.2">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6"/>
        <v>0</v>
      </c>
      <c r="AB1738" s="228" t="str">
        <f t="shared" si="257"/>
        <v/>
      </c>
    </row>
    <row r="1739" spans="1:28" s="227" customFormat="1" ht="20.2">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6"/>
        <v>0</v>
      </c>
      <c r="AB1739" s="228" t="str">
        <f t="shared" si="257"/>
        <v/>
      </c>
    </row>
    <row r="1740" spans="1:28" s="227" customFormat="1" ht="20.2">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6"/>
        <v>0</v>
      </c>
      <c r="AB1740" s="228" t="str">
        <f t="shared" si="257"/>
        <v/>
      </c>
    </row>
    <row r="1741" spans="1:28" s="227" customFormat="1" ht="20.2">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6"/>
        <v>0</v>
      </c>
      <c r="AB1741" s="228" t="str">
        <f t="shared" si="257"/>
        <v/>
      </c>
    </row>
    <row r="1742" spans="1:28" s="227" customFormat="1" ht="20.2">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6"/>
        <v>0</v>
      </c>
      <c r="AB1742" s="228" t="str">
        <f t="shared" si="257"/>
        <v/>
      </c>
    </row>
    <row r="1743" spans="1:28" s="227" customFormat="1" ht="20.2">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6"/>
        <v>0</v>
      </c>
      <c r="AB1743" s="228" t="str">
        <f t="shared" si="257"/>
        <v/>
      </c>
    </row>
    <row r="1744" spans="1:28" s="227" customFormat="1" ht="20.2">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6"/>
        <v>0</v>
      </c>
      <c r="AB1744" s="228" t="str">
        <f t="shared" si="257"/>
        <v/>
      </c>
    </row>
    <row r="1745" spans="1:28" s="227" customFormat="1" ht="20.2">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6"/>
        <v>0</v>
      </c>
      <c r="AB1745" s="228" t="str">
        <f t="shared" si="257"/>
        <v/>
      </c>
    </row>
    <row r="1746" spans="1:28" s="227" customFormat="1" ht="20.2">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6"/>
        <v>0</v>
      </c>
      <c r="AB1746" s="228" t="str">
        <f t="shared" si="257"/>
        <v/>
      </c>
    </row>
    <row r="1747" spans="1:28" s="227" customFormat="1" ht="20.2">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6"/>
        <v>0</v>
      </c>
      <c r="AB1747" s="228" t="str">
        <f t="shared" si="257"/>
        <v/>
      </c>
    </row>
    <row r="1748" spans="1:28" s="227" customFormat="1" ht="20.2">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6"/>
        <v>0</v>
      </c>
      <c r="AB1748" s="228" t="str">
        <f t="shared" si="257"/>
        <v/>
      </c>
    </row>
    <row r="1749" spans="1:28" s="227" customFormat="1" ht="20.2">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6"/>
        <v>0</v>
      </c>
      <c r="AB1749" s="228" t="str">
        <f t="shared" si="257"/>
        <v/>
      </c>
    </row>
    <row r="1750" spans="1:28" s="227" customFormat="1" ht="20.2">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6"/>
        <v>0</v>
      </c>
      <c r="AB1750" s="228" t="str">
        <f t="shared" si="257"/>
        <v/>
      </c>
    </row>
    <row r="1751" spans="1:28" s="227" customFormat="1" ht="20.2">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6"/>
        <v>0</v>
      </c>
      <c r="AB1751" s="228" t="str">
        <f t="shared" si="257"/>
        <v/>
      </c>
    </row>
    <row r="1752" spans="1:28" s="227" customFormat="1" ht="20.2">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2">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2">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2">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2">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9">IF(AND(C1756="Smelter not listed",OR(LEN(D1756)=0,LEN(E1756)=0)),1,0)</f>
        <v>0</v>
      </c>
      <c r="AB1756" s="228" t="str">
        <f t="shared" ref="AB1756:AB1786" si="260">B1756&amp;C1756</f>
        <v/>
      </c>
    </row>
    <row r="1757" spans="1:28" s="227" customFormat="1" ht="20.2">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9"/>
        <v>0</v>
      </c>
      <c r="AB1757" s="228" t="str">
        <f t="shared" si="260"/>
        <v/>
      </c>
    </row>
    <row r="1758" spans="1:28" s="227" customFormat="1" ht="20.2">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9"/>
        <v>0</v>
      </c>
      <c r="AB1758" s="228" t="str">
        <f t="shared" si="260"/>
        <v/>
      </c>
    </row>
    <row r="1759" spans="1:28" s="227" customFormat="1" ht="20.2">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9"/>
        <v>0</v>
      </c>
      <c r="AB1759" s="228" t="str">
        <f t="shared" si="260"/>
        <v/>
      </c>
    </row>
    <row r="1760" spans="1:28" s="227" customFormat="1" ht="20.2">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9"/>
        <v>0</v>
      </c>
      <c r="AB1760" s="228" t="str">
        <f t="shared" si="260"/>
        <v/>
      </c>
    </row>
    <row r="1761" spans="1:28" s="227" customFormat="1" ht="20.2">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9"/>
        <v>0</v>
      </c>
      <c r="AB1761" s="228" t="str">
        <f t="shared" si="260"/>
        <v/>
      </c>
    </row>
    <row r="1762" spans="1:28" s="227" customFormat="1" ht="20.2">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9"/>
        <v>0</v>
      </c>
      <c r="AB1762" s="228" t="str">
        <f t="shared" si="260"/>
        <v/>
      </c>
    </row>
    <row r="1763" spans="1:28" s="227" customFormat="1" ht="20.2">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9"/>
        <v>0</v>
      </c>
      <c r="AB1763" s="228" t="str">
        <f t="shared" si="260"/>
        <v/>
      </c>
    </row>
    <row r="1764" spans="1:28" s="227" customFormat="1" ht="20.2">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9"/>
        <v>0</v>
      </c>
      <c r="AB1764" s="228" t="str">
        <f t="shared" si="260"/>
        <v/>
      </c>
    </row>
    <row r="1765" spans="1:28" s="227" customFormat="1" ht="20.2">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9"/>
        <v>0</v>
      </c>
      <c r="AB1765" s="228" t="str">
        <f t="shared" si="260"/>
        <v/>
      </c>
    </row>
    <row r="1766" spans="1:28" s="227" customFormat="1" ht="20.2">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9"/>
        <v>0</v>
      </c>
      <c r="AB1766" s="228" t="str">
        <f t="shared" si="260"/>
        <v/>
      </c>
    </row>
    <row r="1767" spans="1:28" s="227" customFormat="1" ht="20.2">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9"/>
        <v>0</v>
      </c>
      <c r="AB1767" s="228" t="str">
        <f t="shared" si="260"/>
        <v/>
      </c>
    </row>
    <row r="1768" spans="1:28" s="227" customFormat="1" ht="20.2">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9"/>
        <v>0</v>
      </c>
      <c r="AB1768" s="228" t="str">
        <f t="shared" si="260"/>
        <v/>
      </c>
    </row>
    <row r="1769" spans="1:28" s="227" customFormat="1" ht="20.2">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9"/>
        <v>0</v>
      </c>
      <c r="AB1769" s="228" t="str">
        <f t="shared" si="260"/>
        <v/>
      </c>
    </row>
    <row r="1770" spans="1:28" s="227" customFormat="1" ht="20.2">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9"/>
        <v>0</v>
      </c>
      <c r="AB1770" s="228" t="str">
        <f t="shared" si="260"/>
        <v/>
      </c>
    </row>
    <row r="1771" spans="1:28" s="227" customFormat="1" ht="20.2">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9"/>
        <v>0</v>
      </c>
      <c r="AB1771" s="228" t="str">
        <f t="shared" si="260"/>
        <v/>
      </c>
    </row>
    <row r="1772" spans="1:28" s="227" customFormat="1" ht="20.2">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9"/>
        <v>0</v>
      </c>
      <c r="AB1772" s="228" t="str">
        <f t="shared" si="260"/>
        <v/>
      </c>
    </row>
    <row r="1773" spans="1:28" s="227" customFormat="1" ht="20.2">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9"/>
        <v>0</v>
      </c>
      <c r="AB1773" s="228" t="str">
        <f t="shared" si="260"/>
        <v/>
      </c>
    </row>
    <row r="1774" spans="1:28" s="227" customFormat="1" ht="20.2">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9"/>
        <v>0</v>
      </c>
      <c r="AB1774" s="228" t="str">
        <f t="shared" si="260"/>
        <v/>
      </c>
    </row>
    <row r="1775" spans="1:28" s="227" customFormat="1" ht="20.2">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9"/>
        <v>0</v>
      </c>
      <c r="AB1775" s="228" t="str">
        <f t="shared" si="260"/>
        <v/>
      </c>
    </row>
    <row r="1776" spans="1:28" s="227" customFormat="1" ht="20.2">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9"/>
        <v>0</v>
      </c>
      <c r="AB1776" s="228" t="str">
        <f t="shared" si="260"/>
        <v/>
      </c>
    </row>
    <row r="1777" spans="1:28" s="227" customFormat="1" ht="20.2">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9"/>
        <v>0</v>
      </c>
      <c r="AB1777" s="228" t="str">
        <f t="shared" si="260"/>
        <v/>
      </c>
    </row>
    <row r="1778" spans="1:28" s="227" customFormat="1" ht="20.2">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9"/>
        <v>0</v>
      </c>
      <c r="AB1778" s="228" t="str">
        <f t="shared" si="260"/>
        <v/>
      </c>
    </row>
    <row r="1779" spans="1:28" s="227" customFormat="1" ht="20.2">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9"/>
        <v>0</v>
      </c>
      <c r="AB1779" s="228" t="str">
        <f t="shared" si="260"/>
        <v/>
      </c>
    </row>
    <row r="1780" spans="1:28" s="227" customFormat="1" ht="20.2">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9"/>
        <v>0</v>
      </c>
      <c r="AB1780" s="228" t="str">
        <f t="shared" si="260"/>
        <v/>
      </c>
    </row>
    <row r="1781" spans="1:28" s="227" customFormat="1" ht="20.2">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9"/>
        <v>0</v>
      </c>
      <c r="AB1781" s="228" t="str">
        <f t="shared" si="260"/>
        <v/>
      </c>
    </row>
    <row r="1782" spans="1:28" s="227" customFormat="1" ht="20.2">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9"/>
        <v>0</v>
      </c>
      <c r="AB1782" s="228" t="str">
        <f t="shared" si="260"/>
        <v/>
      </c>
    </row>
    <row r="1783" spans="1:28" s="227" customFormat="1" ht="20.2">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9"/>
        <v>0</v>
      </c>
      <c r="AB1783" s="228" t="str">
        <f t="shared" si="260"/>
        <v/>
      </c>
    </row>
    <row r="1784" spans="1:28" s="227" customFormat="1" ht="20.2">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9"/>
        <v>0</v>
      </c>
      <c r="AB1784" s="228" t="str">
        <f t="shared" si="260"/>
        <v/>
      </c>
    </row>
    <row r="1785" spans="1:28" s="227" customFormat="1" ht="20.2">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9"/>
        <v>0</v>
      </c>
      <c r="AB1785" s="228" t="str">
        <f t="shared" si="260"/>
        <v/>
      </c>
    </row>
    <row r="1786" spans="1:28" s="227" customFormat="1" ht="20.2">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9"/>
        <v>0</v>
      </c>
      <c r="AB1786" s="228" t="str">
        <f t="shared" si="260"/>
        <v/>
      </c>
    </row>
    <row r="1787" spans="1:28" s="227" customFormat="1" ht="20.2">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6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62">IF(AND(C1787="Smelter not listed",OR(LEN(D1787)=0,LEN(E1787)=0)),1,0)</f>
        <v>0</v>
      </c>
      <c r="AB1787" s="228" t="str">
        <f t="shared" ref="AB1787" si="263">B1787&amp;C1787</f>
        <v/>
      </c>
    </row>
    <row r="1788" spans="1:28" s="227" customFormat="1" ht="20.2">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6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65">IF(AND(C1788="Smelter not listed",OR(LEN(D1788)=0,LEN(E1788)=0)),1,0)</f>
        <v>0</v>
      </c>
      <c r="AB1788" s="228" t="str">
        <f t="shared" ref="AB1788:AB1819" si="266">B1788&amp;C1788</f>
        <v/>
      </c>
    </row>
    <row r="1789" spans="1:28" s="227" customFormat="1" ht="20.2">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5"/>
        <v>0</v>
      </c>
      <c r="AB1789" s="228" t="str">
        <f t="shared" si="266"/>
        <v/>
      </c>
    </row>
    <row r="1790" spans="1:28" s="227" customFormat="1" ht="20.2">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5"/>
        <v>0</v>
      </c>
      <c r="AB1790" s="228" t="str">
        <f t="shared" si="266"/>
        <v/>
      </c>
    </row>
    <row r="1791" spans="1:28" s="227" customFormat="1" ht="20.2">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5"/>
        <v>0</v>
      </c>
      <c r="AB1791" s="228" t="str">
        <f t="shared" si="266"/>
        <v/>
      </c>
    </row>
    <row r="1792" spans="1:28" s="227" customFormat="1" ht="20.2">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5"/>
        <v>0</v>
      </c>
      <c r="AB1792" s="228" t="str">
        <f t="shared" si="266"/>
        <v/>
      </c>
    </row>
    <row r="1793" spans="1:28" s="227" customFormat="1" ht="20.2">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5"/>
        <v>0</v>
      </c>
      <c r="AB1793" s="228" t="str">
        <f t="shared" si="266"/>
        <v/>
      </c>
    </row>
    <row r="1794" spans="1:28" s="227" customFormat="1" ht="20.2">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5"/>
        <v>0</v>
      </c>
      <c r="AB1794" s="228" t="str">
        <f t="shared" si="266"/>
        <v/>
      </c>
    </row>
    <row r="1795" spans="1:28" s="227" customFormat="1" ht="20.2">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5"/>
        <v>0</v>
      </c>
      <c r="AB1795" s="228" t="str">
        <f t="shared" si="266"/>
        <v/>
      </c>
    </row>
    <row r="1796" spans="1:28" s="227" customFormat="1" ht="20.2">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5"/>
        <v>0</v>
      </c>
      <c r="AB1796" s="228" t="str">
        <f t="shared" si="266"/>
        <v/>
      </c>
    </row>
    <row r="1797" spans="1:28" s="227" customFormat="1" ht="20.2">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5"/>
        <v>0</v>
      </c>
      <c r="AB1797" s="228" t="str">
        <f t="shared" si="266"/>
        <v/>
      </c>
    </row>
    <row r="1798" spans="1:28" s="227" customFormat="1" ht="20.2">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5"/>
        <v>0</v>
      </c>
      <c r="AB1798" s="228" t="str">
        <f t="shared" si="266"/>
        <v/>
      </c>
    </row>
    <row r="1799" spans="1:28" s="227" customFormat="1" ht="20.2">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5"/>
        <v>0</v>
      </c>
      <c r="AB1799" s="228" t="str">
        <f t="shared" si="266"/>
        <v/>
      </c>
    </row>
    <row r="1800" spans="1:28" s="227" customFormat="1" ht="20.2">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5"/>
        <v>0</v>
      </c>
      <c r="AB1800" s="228" t="str">
        <f t="shared" si="266"/>
        <v/>
      </c>
    </row>
    <row r="1801" spans="1:28" s="227" customFormat="1" ht="20.2">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5"/>
        <v>0</v>
      </c>
      <c r="AB1801" s="228" t="str">
        <f t="shared" si="266"/>
        <v/>
      </c>
    </row>
    <row r="1802" spans="1:28" s="227" customFormat="1" ht="20.2">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5"/>
        <v>0</v>
      </c>
      <c r="AB1802" s="228" t="str">
        <f t="shared" si="266"/>
        <v/>
      </c>
    </row>
    <row r="1803" spans="1:28" s="227" customFormat="1" ht="20.2">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5"/>
        <v>0</v>
      </c>
      <c r="AB1803" s="228" t="str">
        <f t="shared" si="266"/>
        <v/>
      </c>
    </row>
    <row r="1804" spans="1:28" s="227" customFormat="1" ht="20.2">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5"/>
        <v>0</v>
      </c>
      <c r="AB1804" s="228" t="str">
        <f t="shared" si="266"/>
        <v/>
      </c>
    </row>
    <row r="1805" spans="1:28" s="227" customFormat="1" ht="20.2">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5"/>
        <v>0</v>
      </c>
      <c r="AB1805" s="228" t="str">
        <f t="shared" si="266"/>
        <v/>
      </c>
    </row>
    <row r="1806" spans="1:28" s="227" customFormat="1" ht="20.2">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5"/>
        <v>0</v>
      </c>
      <c r="AB1806" s="228" t="str">
        <f t="shared" si="266"/>
        <v/>
      </c>
    </row>
    <row r="1807" spans="1:28" s="227" customFormat="1" ht="20.2">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5"/>
        <v>0</v>
      </c>
      <c r="AB1807" s="228" t="str">
        <f t="shared" si="266"/>
        <v/>
      </c>
    </row>
    <row r="1808" spans="1:28" s="227" customFormat="1" ht="20.2">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5"/>
        <v>0</v>
      </c>
      <c r="AB1808" s="228" t="str">
        <f t="shared" si="266"/>
        <v/>
      </c>
    </row>
    <row r="1809" spans="1:28" s="227" customFormat="1" ht="20.2">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5"/>
        <v>0</v>
      </c>
      <c r="AB1809" s="228" t="str">
        <f t="shared" si="266"/>
        <v/>
      </c>
    </row>
    <row r="1810" spans="1:28" s="227" customFormat="1" ht="20.2">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5"/>
        <v>0</v>
      </c>
      <c r="AB1810" s="228" t="str">
        <f t="shared" si="266"/>
        <v/>
      </c>
    </row>
    <row r="1811" spans="1:28" s="227" customFormat="1" ht="20.2">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5"/>
        <v>0</v>
      </c>
      <c r="AB1811" s="228" t="str">
        <f t="shared" si="266"/>
        <v/>
      </c>
    </row>
    <row r="1812" spans="1:28" s="227" customFormat="1" ht="20.2">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5"/>
        <v>0</v>
      </c>
      <c r="AB1812" s="228" t="str">
        <f t="shared" si="266"/>
        <v/>
      </c>
    </row>
    <row r="1813" spans="1:28" s="227" customFormat="1" ht="20.2">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5"/>
        <v>0</v>
      </c>
      <c r="AB1813" s="228" t="str">
        <f t="shared" si="266"/>
        <v/>
      </c>
    </row>
    <row r="1814" spans="1:28" s="227" customFormat="1" ht="20.2">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5"/>
        <v>0</v>
      </c>
      <c r="AB1814" s="228" t="str">
        <f t="shared" si="266"/>
        <v/>
      </c>
    </row>
    <row r="1815" spans="1:28" s="227" customFormat="1" ht="20.2">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5"/>
        <v>0</v>
      </c>
      <c r="AB1815" s="228" t="str">
        <f t="shared" si="266"/>
        <v/>
      </c>
    </row>
    <row r="1816" spans="1:28" s="227" customFormat="1" ht="20.2">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2">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2">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2">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2">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6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8">IF(AND(C1820="Smelter not listed",OR(LEN(D1820)=0,LEN(E1820)=0)),1,0)</f>
        <v>0</v>
      </c>
      <c r="AB1820" s="228" t="str">
        <f t="shared" ref="AB1820:AB1850" si="269">B1820&amp;C1820</f>
        <v/>
      </c>
    </row>
    <row r="1821" spans="1:28" s="227" customFormat="1" ht="20.2">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8"/>
        <v>0</v>
      </c>
      <c r="AB1821" s="228" t="str">
        <f t="shared" si="269"/>
        <v/>
      </c>
    </row>
    <row r="1822" spans="1:28" s="227" customFormat="1" ht="20.2">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8"/>
        <v>0</v>
      </c>
      <c r="AB1822" s="228" t="str">
        <f t="shared" si="269"/>
        <v/>
      </c>
    </row>
    <row r="1823" spans="1:28" s="227" customFormat="1" ht="20.2">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8"/>
        <v>0</v>
      </c>
      <c r="AB1823" s="228" t="str">
        <f t="shared" si="269"/>
        <v/>
      </c>
    </row>
    <row r="1824" spans="1:28" s="227" customFormat="1" ht="20.2">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8"/>
        <v>0</v>
      </c>
      <c r="AB1824" s="228" t="str">
        <f t="shared" si="269"/>
        <v/>
      </c>
    </row>
    <row r="1825" spans="1:28" s="227" customFormat="1" ht="20.2">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8"/>
        <v>0</v>
      </c>
      <c r="AB1825" s="228" t="str">
        <f t="shared" si="269"/>
        <v/>
      </c>
    </row>
    <row r="1826" spans="1:28" s="227" customFormat="1" ht="20.2">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8"/>
        <v>0</v>
      </c>
      <c r="AB1826" s="228" t="str">
        <f t="shared" si="269"/>
        <v/>
      </c>
    </row>
    <row r="1827" spans="1:28" s="227" customFormat="1" ht="20.2">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8"/>
        <v>0</v>
      </c>
      <c r="AB1827" s="228" t="str">
        <f t="shared" si="269"/>
        <v/>
      </c>
    </row>
    <row r="1828" spans="1:28" s="227" customFormat="1" ht="20.2">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8"/>
        <v>0</v>
      </c>
      <c r="AB1828" s="228" t="str">
        <f t="shared" si="269"/>
        <v/>
      </c>
    </row>
    <row r="1829" spans="1:28" s="227" customFormat="1" ht="20.2">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8"/>
        <v>0</v>
      </c>
      <c r="AB1829" s="228" t="str">
        <f t="shared" si="269"/>
        <v/>
      </c>
    </row>
    <row r="1830" spans="1:28" s="227" customFormat="1" ht="20.2">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8"/>
        <v>0</v>
      </c>
      <c r="AB1830" s="228" t="str">
        <f t="shared" si="269"/>
        <v/>
      </c>
    </row>
    <row r="1831" spans="1:28" s="227" customFormat="1" ht="20.2">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8"/>
        <v>0</v>
      </c>
      <c r="AB1831" s="228" t="str">
        <f t="shared" si="269"/>
        <v/>
      </c>
    </row>
    <row r="1832" spans="1:28" s="227" customFormat="1" ht="20.2">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8"/>
        <v>0</v>
      </c>
      <c r="AB1832" s="228" t="str">
        <f t="shared" si="269"/>
        <v/>
      </c>
    </row>
    <row r="1833" spans="1:28" s="227" customFormat="1" ht="20.2">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8"/>
        <v>0</v>
      </c>
      <c r="AB1833" s="228" t="str">
        <f t="shared" si="269"/>
        <v/>
      </c>
    </row>
    <row r="1834" spans="1:28" s="227" customFormat="1" ht="20.2">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8"/>
        <v>0</v>
      </c>
      <c r="AB1834" s="228" t="str">
        <f t="shared" si="269"/>
        <v/>
      </c>
    </row>
    <row r="1835" spans="1:28" s="227" customFormat="1" ht="20.2">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8"/>
        <v>0</v>
      </c>
      <c r="AB1835" s="228" t="str">
        <f t="shared" si="269"/>
        <v/>
      </c>
    </row>
    <row r="1836" spans="1:28" s="227" customFormat="1" ht="20.2">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8"/>
        <v>0</v>
      </c>
      <c r="AB1836" s="228" t="str">
        <f t="shared" si="269"/>
        <v/>
      </c>
    </row>
    <row r="1837" spans="1:28" s="227" customFormat="1" ht="20.2">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8"/>
        <v>0</v>
      </c>
      <c r="AB1837" s="228" t="str">
        <f t="shared" si="269"/>
        <v/>
      </c>
    </row>
    <row r="1838" spans="1:28" s="227" customFormat="1" ht="20.2">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8"/>
        <v>0</v>
      </c>
      <c r="AB1838" s="228" t="str">
        <f t="shared" si="269"/>
        <v/>
      </c>
    </row>
    <row r="1839" spans="1:28" s="227" customFormat="1" ht="20.2">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8"/>
        <v>0</v>
      </c>
      <c r="AB1839" s="228" t="str">
        <f t="shared" si="269"/>
        <v/>
      </c>
    </row>
    <row r="1840" spans="1:28" s="227" customFormat="1" ht="20.2">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8"/>
        <v>0</v>
      </c>
      <c r="AB1840" s="228" t="str">
        <f t="shared" si="269"/>
        <v/>
      </c>
    </row>
    <row r="1841" spans="1:28" s="227" customFormat="1" ht="20.2">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8"/>
        <v>0</v>
      </c>
      <c r="AB1841" s="228" t="str">
        <f t="shared" si="269"/>
        <v/>
      </c>
    </row>
    <row r="1842" spans="1:28" s="227" customFormat="1" ht="20.2">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8"/>
        <v>0</v>
      </c>
      <c r="AB1842" s="228" t="str">
        <f t="shared" si="269"/>
        <v/>
      </c>
    </row>
    <row r="1843" spans="1:28" s="227" customFormat="1" ht="20.2">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8"/>
        <v>0</v>
      </c>
      <c r="AB1843" s="228" t="str">
        <f t="shared" si="269"/>
        <v/>
      </c>
    </row>
    <row r="1844" spans="1:28" s="227" customFormat="1" ht="20.2">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8"/>
        <v>0</v>
      </c>
      <c r="AB1844" s="228" t="str">
        <f t="shared" si="269"/>
        <v/>
      </c>
    </row>
    <row r="1845" spans="1:28" s="227" customFormat="1" ht="20.2">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8"/>
        <v>0</v>
      </c>
      <c r="AB1845" s="228" t="str">
        <f t="shared" si="269"/>
        <v/>
      </c>
    </row>
    <row r="1846" spans="1:28" s="227" customFormat="1" ht="20.2">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8"/>
        <v>0</v>
      </c>
      <c r="AB1846" s="228" t="str">
        <f t="shared" si="269"/>
        <v/>
      </c>
    </row>
    <row r="1847" spans="1:28" s="227" customFormat="1" ht="20.2">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8"/>
        <v>0</v>
      </c>
      <c r="AB1847" s="228" t="str">
        <f t="shared" si="269"/>
        <v/>
      </c>
    </row>
    <row r="1848" spans="1:28" s="227" customFormat="1" ht="20.2">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8"/>
        <v>0</v>
      </c>
      <c r="AB1848" s="228" t="str">
        <f t="shared" si="269"/>
        <v/>
      </c>
    </row>
    <row r="1849" spans="1:28" s="227" customFormat="1" ht="20.2">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8"/>
        <v>0</v>
      </c>
      <c r="AB1849" s="228" t="str">
        <f t="shared" si="269"/>
        <v/>
      </c>
    </row>
    <row r="1850" spans="1:28" s="227" customFormat="1" ht="20.2">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8"/>
        <v>0</v>
      </c>
      <c r="AB1850" s="228" t="str">
        <f t="shared" si="269"/>
        <v/>
      </c>
    </row>
    <row r="1851" spans="1:28" s="227" customFormat="1" ht="20.2">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7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71">IF(AND(C1851="Smelter not listed",OR(LEN(D1851)=0,LEN(E1851)=0)),1,0)</f>
        <v>0</v>
      </c>
      <c r="AB1851" s="228" t="str">
        <f t="shared" ref="AB1851" si="272">B1851&amp;C1851</f>
        <v/>
      </c>
    </row>
    <row r="1852" spans="1:28" s="227" customFormat="1" ht="20.2">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7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74">IF(AND(C1852="Smelter not listed",OR(LEN(D1852)=0,LEN(E1852)=0)),1,0)</f>
        <v>0</v>
      </c>
      <c r="AB1852" s="228" t="str">
        <f t="shared" ref="AB1852:AB1883" si="275">B1852&amp;C1852</f>
        <v/>
      </c>
    </row>
    <row r="1853" spans="1:28" s="227" customFormat="1" ht="20.2">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4"/>
        <v>0</v>
      </c>
      <c r="AB1853" s="228" t="str">
        <f t="shared" si="275"/>
        <v/>
      </c>
    </row>
    <row r="1854" spans="1:28" s="227" customFormat="1" ht="20.2">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4"/>
        <v>0</v>
      </c>
      <c r="AB1854" s="228" t="str">
        <f t="shared" si="275"/>
        <v/>
      </c>
    </row>
    <row r="1855" spans="1:28" s="227" customFormat="1" ht="20.2">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4"/>
        <v>0</v>
      </c>
      <c r="AB1855" s="228" t="str">
        <f t="shared" si="275"/>
        <v/>
      </c>
    </row>
    <row r="1856" spans="1:28" s="227" customFormat="1" ht="20.2">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4"/>
        <v>0</v>
      </c>
      <c r="AB1856" s="228" t="str">
        <f t="shared" si="275"/>
        <v/>
      </c>
    </row>
    <row r="1857" spans="1:28" s="227" customFormat="1" ht="20.2">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4"/>
        <v>0</v>
      </c>
      <c r="AB1857" s="228" t="str">
        <f t="shared" si="275"/>
        <v/>
      </c>
    </row>
    <row r="1858" spans="1:28" s="227" customFormat="1" ht="20.2">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4"/>
        <v>0</v>
      </c>
      <c r="AB1858" s="228" t="str">
        <f t="shared" si="275"/>
        <v/>
      </c>
    </row>
    <row r="1859" spans="1:28" s="227" customFormat="1" ht="20.2">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4"/>
        <v>0</v>
      </c>
      <c r="AB1859" s="228" t="str">
        <f t="shared" si="275"/>
        <v/>
      </c>
    </row>
    <row r="1860" spans="1:28" s="227" customFormat="1" ht="20.2">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4"/>
        <v>0</v>
      </c>
      <c r="AB1860" s="228" t="str">
        <f t="shared" si="275"/>
        <v/>
      </c>
    </row>
    <row r="1861" spans="1:28" s="227" customFormat="1" ht="20.2">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4"/>
        <v>0</v>
      </c>
      <c r="AB1861" s="228" t="str">
        <f t="shared" si="275"/>
        <v/>
      </c>
    </row>
    <row r="1862" spans="1:28" s="227" customFormat="1" ht="20.2">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4"/>
        <v>0</v>
      </c>
      <c r="AB1862" s="228" t="str">
        <f t="shared" si="275"/>
        <v/>
      </c>
    </row>
    <row r="1863" spans="1:28" s="227" customFormat="1" ht="20.2">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4"/>
        <v>0</v>
      </c>
      <c r="AB1863" s="228" t="str">
        <f t="shared" si="275"/>
        <v/>
      </c>
    </row>
    <row r="1864" spans="1:28" s="227" customFormat="1" ht="20.2">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4"/>
        <v>0</v>
      </c>
      <c r="AB1864" s="228" t="str">
        <f t="shared" si="275"/>
        <v/>
      </c>
    </row>
    <row r="1865" spans="1:28" s="227" customFormat="1" ht="20.2">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4"/>
        <v>0</v>
      </c>
      <c r="AB1865" s="228" t="str">
        <f t="shared" si="275"/>
        <v/>
      </c>
    </row>
    <row r="1866" spans="1:28" s="227" customFormat="1" ht="20.2">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4"/>
        <v>0</v>
      </c>
      <c r="AB1866" s="228" t="str">
        <f t="shared" si="275"/>
        <v/>
      </c>
    </row>
    <row r="1867" spans="1:28" s="227" customFormat="1" ht="20.2">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4"/>
        <v>0</v>
      </c>
      <c r="AB1867" s="228" t="str">
        <f t="shared" si="275"/>
        <v/>
      </c>
    </row>
    <row r="1868" spans="1:28" s="227" customFormat="1" ht="20.2">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4"/>
        <v>0</v>
      </c>
      <c r="AB1868" s="228" t="str">
        <f t="shared" si="275"/>
        <v/>
      </c>
    </row>
    <row r="1869" spans="1:28" s="227" customFormat="1" ht="20.2">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4"/>
        <v>0</v>
      </c>
      <c r="AB1869" s="228" t="str">
        <f t="shared" si="275"/>
        <v/>
      </c>
    </row>
    <row r="1870" spans="1:28" s="227" customFormat="1" ht="20.2">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4"/>
        <v>0</v>
      </c>
      <c r="AB1870" s="228" t="str">
        <f t="shared" si="275"/>
        <v/>
      </c>
    </row>
    <row r="1871" spans="1:28" s="227" customFormat="1" ht="20.2">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4"/>
        <v>0</v>
      </c>
      <c r="AB1871" s="228" t="str">
        <f t="shared" si="275"/>
        <v/>
      </c>
    </row>
    <row r="1872" spans="1:28" s="227" customFormat="1" ht="20.2">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4"/>
        <v>0</v>
      </c>
      <c r="AB1872" s="228" t="str">
        <f t="shared" si="275"/>
        <v/>
      </c>
    </row>
    <row r="1873" spans="1:28" s="227" customFormat="1" ht="20.2">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4"/>
        <v>0</v>
      </c>
      <c r="AB1873" s="228" t="str">
        <f t="shared" si="275"/>
        <v/>
      </c>
    </row>
    <row r="1874" spans="1:28" s="227" customFormat="1" ht="20.2">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4"/>
        <v>0</v>
      </c>
      <c r="AB1874" s="228" t="str">
        <f t="shared" si="275"/>
        <v/>
      </c>
    </row>
    <row r="1875" spans="1:28" s="227" customFormat="1" ht="20.2">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4"/>
        <v>0</v>
      </c>
      <c r="AB1875" s="228" t="str">
        <f t="shared" si="275"/>
        <v/>
      </c>
    </row>
    <row r="1876" spans="1:28" s="227" customFormat="1" ht="20.2">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4"/>
        <v>0</v>
      </c>
      <c r="AB1876" s="228" t="str">
        <f t="shared" si="275"/>
        <v/>
      </c>
    </row>
    <row r="1877" spans="1:28" s="227" customFormat="1" ht="20.2">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4"/>
        <v>0</v>
      </c>
      <c r="AB1877" s="228" t="str">
        <f t="shared" si="275"/>
        <v/>
      </c>
    </row>
    <row r="1878" spans="1:28" s="227" customFormat="1" ht="20.2">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4"/>
        <v>0</v>
      </c>
      <c r="AB1878" s="228" t="str">
        <f t="shared" si="275"/>
        <v/>
      </c>
    </row>
    <row r="1879" spans="1:28" s="227" customFormat="1" ht="20.2">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4"/>
        <v>0</v>
      </c>
      <c r="AB1879" s="228" t="str">
        <f t="shared" si="275"/>
        <v/>
      </c>
    </row>
    <row r="1880" spans="1:28" s="227" customFormat="1" ht="20.2">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2">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2">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2">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2">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7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77">IF(AND(C1884="Smelter not listed",OR(LEN(D1884)=0,LEN(E1884)=0)),1,0)</f>
        <v>0</v>
      </c>
      <c r="AB1884" s="228" t="str">
        <f t="shared" ref="AB1884:AB1914" si="278">B1884&amp;C1884</f>
        <v/>
      </c>
    </row>
    <row r="1885" spans="1:28" s="227" customFormat="1" ht="20.2">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7"/>
        <v>0</v>
      </c>
      <c r="AB1885" s="228" t="str">
        <f t="shared" si="278"/>
        <v/>
      </c>
    </row>
    <row r="1886" spans="1:28" s="227" customFormat="1" ht="20.2">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7"/>
        <v>0</v>
      </c>
      <c r="AB1886" s="228" t="str">
        <f t="shared" si="278"/>
        <v/>
      </c>
    </row>
    <row r="1887" spans="1:28" s="227" customFormat="1" ht="20.2">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7"/>
        <v>0</v>
      </c>
      <c r="AB1887" s="228" t="str">
        <f t="shared" si="278"/>
        <v/>
      </c>
    </row>
    <row r="1888" spans="1:28" s="227" customFormat="1" ht="20.2">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7"/>
        <v>0</v>
      </c>
      <c r="AB1888" s="228" t="str">
        <f t="shared" si="278"/>
        <v/>
      </c>
    </row>
    <row r="1889" spans="1:28" s="227" customFormat="1" ht="20.2">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7"/>
        <v>0</v>
      </c>
      <c r="AB1889" s="228" t="str">
        <f t="shared" si="278"/>
        <v/>
      </c>
    </row>
    <row r="1890" spans="1:28" s="227" customFormat="1" ht="20.2">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7"/>
        <v>0</v>
      </c>
      <c r="AB1890" s="228" t="str">
        <f t="shared" si="278"/>
        <v/>
      </c>
    </row>
    <row r="1891" spans="1:28" s="227" customFormat="1" ht="20.2">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7"/>
        <v>0</v>
      </c>
      <c r="AB1891" s="228" t="str">
        <f t="shared" si="278"/>
        <v/>
      </c>
    </row>
    <row r="1892" spans="1:28" s="227" customFormat="1" ht="20.2">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7"/>
        <v>0</v>
      </c>
      <c r="AB1892" s="228" t="str">
        <f t="shared" si="278"/>
        <v/>
      </c>
    </row>
    <row r="1893" spans="1:28" s="227" customFormat="1" ht="20.2">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7"/>
        <v>0</v>
      </c>
      <c r="AB1893" s="228" t="str">
        <f t="shared" si="278"/>
        <v/>
      </c>
    </row>
    <row r="1894" spans="1:28" s="227" customFormat="1" ht="20.2">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7"/>
        <v>0</v>
      </c>
      <c r="AB1894" s="228" t="str">
        <f t="shared" si="278"/>
        <v/>
      </c>
    </row>
    <row r="1895" spans="1:28" s="227" customFormat="1" ht="20.2">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7"/>
        <v>0</v>
      </c>
      <c r="AB1895" s="228" t="str">
        <f t="shared" si="278"/>
        <v/>
      </c>
    </row>
    <row r="1896" spans="1:28" s="227" customFormat="1" ht="20.2">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7"/>
        <v>0</v>
      </c>
      <c r="AB1896" s="228" t="str">
        <f t="shared" si="278"/>
        <v/>
      </c>
    </row>
    <row r="1897" spans="1:28" s="227" customFormat="1" ht="20.2">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7"/>
        <v>0</v>
      </c>
      <c r="AB1897" s="228" t="str">
        <f t="shared" si="278"/>
        <v/>
      </c>
    </row>
    <row r="1898" spans="1:28" s="227" customFormat="1" ht="20.2">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7"/>
        <v>0</v>
      </c>
      <c r="AB1898" s="228" t="str">
        <f t="shared" si="278"/>
        <v/>
      </c>
    </row>
    <row r="1899" spans="1:28" s="227" customFormat="1" ht="20.2">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7"/>
        <v>0</v>
      </c>
      <c r="AB1899" s="228" t="str">
        <f t="shared" si="278"/>
        <v/>
      </c>
    </row>
    <row r="1900" spans="1:28" s="227" customFormat="1" ht="20.2">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7"/>
        <v>0</v>
      </c>
      <c r="AB1900" s="228" t="str">
        <f t="shared" si="278"/>
        <v/>
      </c>
    </row>
    <row r="1901" spans="1:28" s="227" customFormat="1" ht="20.2">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7"/>
        <v>0</v>
      </c>
      <c r="AB1901" s="228" t="str">
        <f t="shared" si="278"/>
        <v/>
      </c>
    </row>
    <row r="1902" spans="1:28" s="227" customFormat="1" ht="20.2">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7"/>
        <v>0</v>
      </c>
      <c r="AB1902" s="228" t="str">
        <f t="shared" si="278"/>
        <v/>
      </c>
    </row>
    <row r="1903" spans="1:28" s="227" customFormat="1" ht="20.2">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7"/>
        <v>0</v>
      </c>
      <c r="AB1903" s="228" t="str">
        <f t="shared" si="278"/>
        <v/>
      </c>
    </row>
    <row r="1904" spans="1:28" s="227" customFormat="1" ht="20.2">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7"/>
        <v>0</v>
      </c>
      <c r="AB1904" s="228" t="str">
        <f t="shared" si="278"/>
        <v/>
      </c>
    </row>
    <row r="1905" spans="1:28" s="227" customFormat="1" ht="20.2">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7"/>
        <v>0</v>
      </c>
      <c r="AB1905" s="228" t="str">
        <f t="shared" si="278"/>
        <v/>
      </c>
    </row>
    <row r="1906" spans="1:28" s="227" customFormat="1" ht="20.2">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7"/>
        <v>0</v>
      </c>
      <c r="AB1906" s="228" t="str">
        <f t="shared" si="278"/>
        <v/>
      </c>
    </row>
    <row r="1907" spans="1:28" s="227" customFormat="1" ht="20.2">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7"/>
        <v>0</v>
      </c>
      <c r="AB1907" s="228" t="str">
        <f t="shared" si="278"/>
        <v/>
      </c>
    </row>
    <row r="1908" spans="1:28" s="227" customFormat="1" ht="20.2">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7"/>
        <v>0</v>
      </c>
      <c r="AB1908" s="228" t="str">
        <f t="shared" si="278"/>
        <v/>
      </c>
    </row>
    <row r="1909" spans="1:28" s="227" customFormat="1" ht="20.2">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7"/>
        <v>0</v>
      </c>
      <c r="AB1909" s="228" t="str">
        <f t="shared" si="278"/>
        <v/>
      </c>
    </row>
    <row r="1910" spans="1:28" s="227" customFormat="1" ht="20.2">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7"/>
        <v>0</v>
      </c>
      <c r="AB1910" s="228" t="str">
        <f t="shared" si="278"/>
        <v/>
      </c>
    </row>
    <row r="1911" spans="1:28" s="227" customFormat="1" ht="20.2">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7"/>
        <v>0</v>
      </c>
      <c r="AB1911" s="228" t="str">
        <f t="shared" si="278"/>
        <v/>
      </c>
    </row>
    <row r="1912" spans="1:28" s="227" customFormat="1" ht="20.2">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7"/>
        <v>0</v>
      </c>
      <c r="AB1912" s="228" t="str">
        <f t="shared" si="278"/>
        <v/>
      </c>
    </row>
    <row r="1913" spans="1:28" s="227" customFormat="1" ht="20.2">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7"/>
        <v>0</v>
      </c>
      <c r="AB1913" s="228" t="str">
        <f t="shared" si="278"/>
        <v/>
      </c>
    </row>
    <row r="1914" spans="1:28" s="227" customFormat="1" ht="20.2">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7"/>
        <v>0</v>
      </c>
      <c r="AB1914" s="228" t="str">
        <f t="shared" si="278"/>
        <v/>
      </c>
    </row>
    <row r="1915" spans="1:28" s="227" customFormat="1" ht="20.2">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80">IF(AND(C1915="Smelter not listed",OR(LEN(D1915)=0,LEN(E1915)=0)),1,0)</f>
        <v>0</v>
      </c>
      <c r="AB1915" s="228" t="str">
        <f t="shared" ref="AB1915" si="281">B1915&amp;C1915</f>
        <v/>
      </c>
    </row>
    <row r="1916" spans="1:28" s="227" customFormat="1" ht="20.2">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8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83">IF(AND(C1916="Smelter not listed",OR(LEN(D1916)=0,LEN(E1916)=0)),1,0)</f>
        <v>0</v>
      </c>
      <c r="AB1916" s="228" t="str">
        <f t="shared" ref="AB1916:AB1947" si="284">B1916&amp;C1916</f>
        <v/>
      </c>
    </row>
    <row r="1917" spans="1:28" s="227" customFormat="1" ht="20.2">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3"/>
        <v>0</v>
      </c>
      <c r="AB1917" s="228" t="str">
        <f t="shared" si="284"/>
        <v/>
      </c>
    </row>
    <row r="1918" spans="1:28" s="227" customFormat="1" ht="20.2">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3"/>
        <v>0</v>
      </c>
      <c r="AB1918" s="228" t="str">
        <f t="shared" si="284"/>
        <v/>
      </c>
    </row>
    <row r="1919" spans="1:28" s="227" customFormat="1" ht="20.2">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3"/>
        <v>0</v>
      </c>
      <c r="AB1919" s="228" t="str">
        <f t="shared" si="284"/>
        <v/>
      </c>
    </row>
    <row r="1920" spans="1:28" s="227" customFormat="1" ht="20.2">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3"/>
        <v>0</v>
      </c>
      <c r="AB1920" s="228" t="str">
        <f t="shared" si="284"/>
        <v/>
      </c>
    </row>
    <row r="1921" spans="1:28" s="227" customFormat="1" ht="20.2">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3"/>
        <v>0</v>
      </c>
      <c r="AB1921" s="228" t="str">
        <f t="shared" si="284"/>
        <v/>
      </c>
    </row>
    <row r="1922" spans="1:28" s="227" customFormat="1" ht="20.2">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3"/>
        <v>0</v>
      </c>
      <c r="AB1922" s="228" t="str">
        <f t="shared" si="284"/>
        <v/>
      </c>
    </row>
    <row r="1923" spans="1:28" s="227" customFormat="1" ht="20.2">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3"/>
        <v>0</v>
      </c>
      <c r="AB1923" s="228" t="str">
        <f t="shared" si="284"/>
        <v/>
      </c>
    </row>
    <row r="1924" spans="1:28" s="227" customFormat="1" ht="20.2">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3"/>
        <v>0</v>
      </c>
      <c r="AB1924" s="228" t="str">
        <f t="shared" si="284"/>
        <v/>
      </c>
    </row>
    <row r="1925" spans="1:28" s="227" customFormat="1" ht="20.2">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3"/>
        <v>0</v>
      </c>
      <c r="AB1925" s="228" t="str">
        <f t="shared" si="284"/>
        <v/>
      </c>
    </row>
    <row r="1926" spans="1:28" s="227" customFormat="1" ht="20.2">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3"/>
        <v>0</v>
      </c>
      <c r="AB1926" s="228" t="str">
        <f t="shared" si="284"/>
        <v/>
      </c>
    </row>
    <row r="1927" spans="1:28" s="227" customFormat="1" ht="20.2">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3"/>
        <v>0</v>
      </c>
      <c r="AB1927" s="228" t="str">
        <f t="shared" si="284"/>
        <v/>
      </c>
    </row>
    <row r="1928" spans="1:28" s="227" customFormat="1" ht="20.2">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3"/>
        <v>0</v>
      </c>
      <c r="AB1928" s="228" t="str">
        <f t="shared" si="284"/>
        <v/>
      </c>
    </row>
    <row r="1929" spans="1:28" s="227" customFormat="1" ht="20.2">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3"/>
        <v>0</v>
      </c>
      <c r="AB1929" s="228" t="str">
        <f t="shared" si="284"/>
        <v/>
      </c>
    </row>
    <row r="1930" spans="1:28" s="227" customFormat="1" ht="20.2">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3"/>
        <v>0</v>
      </c>
      <c r="AB1930" s="228" t="str">
        <f t="shared" si="284"/>
        <v/>
      </c>
    </row>
    <row r="1931" spans="1:28" s="227" customFormat="1" ht="20.2">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3"/>
        <v>0</v>
      </c>
      <c r="AB1931" s="228" t="str">
        <f t="shared" si="284"/>
        <v/>
      </c>
    </row>
    <row r="1932" spans="1:28" s="227" customFormat="1" ht="20.2">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3"/>
        <v>0</v>
      </c>
      <c r="AB1932" s="228" t="str">
        <f t="shared" si="284"/>
        <v/>
      </c>
    </row>
    <row r="1933" spans="1:28" s="227" customFormat="1" ht="20.2">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3"/>
        <v>0</v>
      </c>
      <c r="AB1933" s="228" t="str">
        <f t="shared" si="284"/>
        <v/>
      </c>
    </row>
    <row r="1934" spans="1:28" s="227" customFormat="1" ht="20.2">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3"/>
        <v>0</v>
      </c>
      <c r="AB1934" s="228" t="str">
        <f t="shared" si="284"/>
        <v/>
      </c>
    </row>
    <row r="1935" spans="1:28" s="227" customFormat="1" ht="20.2">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3"/>
        <v>0</v>
      </c>
      <c r="AB1935" s="228" t="str">
        <f t="shared" si="284"/>
        <v/>
      </c>
    </row>
    <row r="1936" spans="1:28" s="227" customFormat="1" ht="20.2">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3"/>
        <v>0</v>
      </c>
      <c r="AB1936" s="228" t="str">
        <f t="shared" si="284"/>
        <v/>
      </c>
    </row>
    <row r="1937" spans="1:28" s="227" customFormat="1" ht="20.2">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3"/>
        <v>0</v>
      </c>
      <c r="AB1937" s="228" t="str">
        <f t="shared" si="284"/>
        <v/>
      </c>
    </row>
    <row r="1938" spans="1:28" s="227" customFormat="1" ht="20.2">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3"/>
        <v>0</v>
      </c>
      <c r="AB1938" s="228" t="str">
        <f t="shared" si="284"/>
        <v/>
      </c>
    </row>
    <row r="1939" spans="1:28" s="227" customFormat="1" ht="20.2">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3"/>
        <v>0</v>
      </c>
      <c r="AB1939" s="228" t="str">
        <f t="shared" si="284"/>
        <v/>
      </c>
    </row>
    <row r="1940" spans="1:28" s="227" customFormat="1" ht="20.2">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3"/>
        <v>0</v>
      </c>
      <c r="AB1940" s="228" t="str">
        <f t="shared" si="284"/>
        <v/>
      </c>
    </row>
    <row r="1941" spans="1:28" s="227" customFormat="1" ht="20.2">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3"/>
        <v>0</v>
      </c>
      <c r="AB1941" s="228" t="str">
        <f t="shared" si="284"/>
        <v/>
      </c>
    </row>
    <row r="1942" spans="1:28" s="227" customFormat="1" ht="20.2">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3"/>
        <v>0</v>
      </c>
      <c r="AB1942" s="228" t="str">
        <f t="shared" si="284"/>
        <v/>
      </c>
    </row>
    <row r="1943" spans="1:28" s="227" customFormat="1" ht="20.2">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3"/>
        <v>0</v>
      </c>
      <c r="AB1943" s="228" t="str">
        <f t="shared" si="284"/>
        <v/>
      </c>
    </row>
    <row r="1944" spans="1:28" s="227" customFormat="1" ht="20.2">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2">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2">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2">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2">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8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86">IF(AND(C1948="Smelter not listed",OR(LEN(D1948)=0,LEN(E1948)=0)),1,0)</f>
        <v>0</v>
      </c>
      <c r="AB1948" s="228" t="str">
        <f t="shared" ref="AB1948:AB1978" si="287">B1948&amp;C1948</f>
        <v/>
      </c>
    </row>
    <row r="1949" spans="1:28" s="227" customFormat="1" ht="20.2">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6"/>
        <v>0</v>
      </c>
      <c r="AB1949" s="228" t="str">
        <f t="shared" si="287"/>
        <v/>
      </c>
    </row>
    <row r="1950" spans="1:28" s="227" customFormat="1" ht="20.2">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6"/>
        <v>0</v>
      </c>
      <c r="AB1950" s="228" t="str">
        <f t="shared" si="287"/>
        <v/>
      </c>
    </row>
    <row r="1951" spans="1:28" s="227" customFormat="1" ht="20.2">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6"/>
        <v>0</v>
      </c>
      <c r="AB1951" s="228" t="str">
        <f t="shared" si="287"/>
        <v/>
      </c>
    </row>
    <row r="1952" spans="1:28" s="227" customFormat="1" ht="20.2">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6"/>
        <v>0</v>
      </c>
      <c r="AB1952" s="228" t="str">
        <f t="shared" si="287"/>
        <v/>
      </c>
    </row>
    <row r="1953" spans="1:28" s="227" customFormat="1" ht="20.2">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6"/>
        <v>0</v>
      </c>
      <c r="AB1953" s="228" t="str">
        <f t="shared" si="287"/>
        <v/>
      </c>
    </row>
    <row r="1954" spans="1:28" s="227" customFormat="1" ht="20.2">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6"/>
        <v>0</v>
      </c>
      <c r="AB1954" s="228" t="str">
        <f t="shared" si="287"/>
        <v/>
      </c>
    </row>
    <row r="1955" spans="1:28" s="227" customFormat="1" ht="20.2">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6"/>
        <v>0</v>
      </c>
      <c r="AB1955" s="228" t="str">
        <f t="shared" si="287"/>
        <v/>
      </c>
    </row>
    <row r="1956" spans="1:28" s="227" customFormat="1" ht="20.2">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6"/>
        <v>0</v>
      </c>
      <c r="AB1956" s="228" t="str">
        <f t="shared" si="287"/>
        <v/>
      </c>
    </row>
    <row r="1957" spans="1:28" s="227" customFormat="1" ht="20.2">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6"/>
        <v>0</v>
      </c>
      <c r="AB1957" s="228" t="str">
        <f t="shared" si="287"/>
        <v/>
      </c>
    </row>
    <row r="1958" spans="1:28" s="227" customFormat="1" ht="20.2">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6"/>
        <v>0</v>
      </c>
      <c r="AB1958" s="228" t="str">
        <f t="shared" si="287"/>
        <v/>
      </c>
    </row>
    <row r="1959" spans="1:28" s="227" customFormat="1" ht="20.2">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6"/>
        <v>0</v>
      </c>
      <c r="AB1959" s="228" t="str">
        <f t="shared" si="287"/>
        <v/>
      </c>
    </row>
    <row r="1960" spans="1:28" s="227" customFormat="1" ht="20.2">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6"/>
        <v>0</v>
      </c>
      <c r="AB1960" s="228" t="str">
        <f t="shared" si="287"/>
        <v/>
      </c>
    </row>
    <row r="1961" spans="1:28" s="227" customFormat="1" ht="20.2">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6"/>
        <v>0</v>
      </c>
      <c r="AB1961" s="228" t="str">
        <f t="shared" si="287"/>
        <v/>
      </c>
    </row>
    <row r="1962" spans="1:28" s="227" customFormat="1" ht="20.2">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6"/>
        <v>0</v>
      </c>
      <c r="AB1962" s="228" t="str">
        <f t="shared" si="287"/>
        <v/>
      </c>
    </row>
    <row r="1963" spans="1:28" s="227" customFormat="1" ht="20.2">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6"/>
        <v>0</v>
      </c>
      <c r="AB1963" s="228" t="str">
        <f t="shared" si="287"/>
        <v/>
      </c>
    </row>
    <row r="1964" spans="1:28" s="227" customFormat="1" ht="20.2">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6"/>
        <v>0</v>
      </c>
      <c r="AB1964" s="228" t="str">
        <f t="shared" si="287"/>
        <v/>
      </c>
    </row>
    <row r="1965" spans="1:28" s="227" customFormat="1" ht="20.2">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6"/>
        <v>0</v>
      </c>
      <c r="AB1965" s="228" t="str">
        <f t="shared" si="287"/>
        <v/>
      </c>
    </row>
    <row r="1966" spans="1:28" s="227" customFormat="1" ht="20.2">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6"/>
        <v>0</v>
      </c>
      <c r="AB1966" s="228" t="str">
        <f t="shared" si="287"/>
        <v/>
      </c>
    </row>
    <row r="1967" spans="1:28" s="227" customFormat="1" ht="20.2">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6"/>
        <v>0</v>
      </c>
      <c r="AB1967" s="228" t="str">
        <f t="shared" si="287"/>
        <v/>
      </c>
    </row>
    <row r="1968" spans="1:28" s="227" customFormat="1" ht="20.2">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6"/>
        <v>0</v>
      </c>
      <c r="AB1968" s="228" t="str">
        <f t="shared" si="287"/>
        <v/>
      </c>
    </row>
    <row r="1969" spans="1:28" s="227" customFormat="1" ht="20.2">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6"/>
        <v>0</v>
      </c>
      <c r="AB1969" s="228" t="str">
        <f t="shared" si="287"/>
        <v/>
      </c>
    </row>
    <row r="1970" spans="1:28" s="227" customFormat="1" ht="20.2">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6"/>
        <v>0</v>
      </c>
      <c r="AB1970" s="228" t="str">
        <f t="shared" si="287"/>
        <v/>
      </c>
    </row>
    <row r="1971" spans="1:28" s="227" customFormat="1" ht="20.2">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6"/>
        <v>0</v>
      </c>
      <c r="AB1971" s="228" t="str">
        <f t="shared" si="287"/>
        <v/>
      </c>
    </row>
    <row r="1972" spans="1:28" s="227" customFormat="1" ht="20.2">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6"/>
        <v>0</v>
      </c>
      <c r="AB1972" s="228" t="str">
        <f t="shared" si="287"/>
        <v/>
      </c>
    </row>
    <row r="1973" spans="1:28" s="227" customFormat="1" ht="20.2">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6"/>
        <v>0</v>
      </c>
      <c r="AB1973" s="228" t="str">
        <f t="shared" si="287"/>
        <v/>
      </c>
    </row>
    <row r="1974" spans="1:28" s="227" customFormat="1" ht="20.2">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6"/>
        <v>0</v>
      </c>
      <c r="AB1974" s="228" t="str">
        <f t="shared" si="287"/>
        <v/>
      </c>
    </row>
    <row r="1975" spans="1:28" s="227" customFormat="1" ht="20.2">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6"/>
        <v>0</v>
      </c>
      <c r="AB1975" s="228" t="str">
        <f t="shared" si="287"/>
        <v/>
      </c>
    </row>
    <row r="1976" spans="1:28" s="227" customFormat="1" ht="20.2">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6"/>
        <v>0</v>
      </c>
      <c r="AB1976" s="228" t="str">
        <f t="shared" si="287"/>
        <v/>
      </c>
    </row>
    <row r="1977" spans="1:28" s="227" customFormat="1" ht="20.2">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6"/>
        <v>0</v>
      </c>
      <c r="AB1977" s="228" t="str">
        <f t="shared" si="287"/>
        <v/>
      </c>
    </row>
    <row r="1978" spans="1:28" s="227" customFormat="1" ht="20.2">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6"/>
        <v>0</v>
      </c>
      <c r="AB1978" s="228" t="str">
        <f t="shared" si="287"/>
        <v/>
      </c>
    </row>
    <row r="1979" spans="1:28" s="227" customFormat="1" ht="20.2">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9">IF(AND(C1979="Smelter not listed",OR(LEN(D1979)=0,LEN(E1979)=0)),1,0)</f>
        <v>0</v>
      </c>
      <c r="AB1979" s="228" t="str">
        <f t="shared" ref="AB1979" si="290">B1979&amp;C1979</f>
        <v/>
      </c>
    </row>
    <row r="1980" spans="1:28" s="227" customFormat="1" ht="20.2">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9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92">IF(AND(C1980="Smelter not listed",OR(LEN(D1980)=0,LEN(E1980)=0)),1,0)</f>
        <v>0</v>
      </c>
      <c r="AB1980" s="228" t="str">
        <f t="shared" ref="AB1980:AB2011" si="293">B1980&amp;C1980</f>
        <v/>
      </c>
    </row>
    <row r="1981" spans="1:28" s="227" customFormat="1" ht="20.2">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2"/>
        <v>0</v>
      </c>
      <c r="AB1981" s="228" t="str">
        <f t="shared" si="293"/>
        <v/>
      </c>
    </row>
    <row r="1982" spans="1:28" s="227" customFormat="1" ht="20.2">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2"/>
        <v>0</v>
      </c>
      <c r="AB1982" s="228" t="str">
        <f t="shared" si="293"/>
        <v/>
      </c>
    </row>
    <row r="1983" spans="1:28" s="227" customFormat="1" ht="20.2">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2"/>
        <v>0</v>
      </c>
      <c r="AB1983" s="228" t="str">
        <f t="shared" si="293"/>
        <v/>
      </c>
    </row>
    <row r="1984" spans="1:28" s="227" customFormat="1" ht="20.2">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2"/>
        <v>0</v>
      </c>
      <c r="AB1984" s="228" t="str">
        <f t="shared" si="293"/>
        <v/>
      </c>
    </row>
    <row r="1985" spans="1:28" s="227" customFormat="1" ht="20.2">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2"/>
        <v>0</v>
      </c>
      <c r="AB1985" s="228" t="str">
        <f t="shared" si="293"/>
        <v/>
      </c>
    </row>
    <row r="1986" spans="1:28" s="227" customFormat="1" ht="20.2">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2"/>
        <v>0</v>
      </c>
      <c r="AB1986" s="228" t="str">
        <f t="shared" si="293"/>
        <v/>
      </c>
    </row>
    <row r="1987" spans="1:28" s="227" customFormat="1" ht="20.2">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2"/>
        <v>0</v>
      </c>
      <c r="AB1987" s="228" t="str">
        <f t="shared" si="293"/>
        <v/>
      </c>
    </row>
    <row r="1988" spans="1:28" s="227" customFormat="1" ht="20.2">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2"/>
        <v>0</v>
      </c>
      <c r="AB1988" s="228" t="str">
        <f t="shared" si="293"/>
        <v/>
      </c>
    </row>
    <row r="1989" spans="1:28" s="227" customFormat="1" ht="20.2">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2"/>
        <v>0</v>
      </c>
      <c r="AB1989" s="228" t="str">
        <f t="shared" si="293"/>
        <v/>
      </c>
    </row>
    <row r="1990" spans="1:28" s="227" customFormat="1" ht="20.2">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2"/>
        <v>0</v>
      </c>
      <c r="AB1990" s="228" t="str">
        <f t="shared" si="293"/>
        <v/>
      </c>
    </row>
    <row r="1991" spans="1:28" s="227" customFormat="1" ht="20.2">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2"/>
        <v>0</v>
      </c>
      <c r="AB1991" s="228" t="str">
        <f t="shared" si="293"/>
        <v/>
      </c>
    </row>
    <row r="1992" spans="1:28" s="227" customFormat="1" ht="20.2">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2"/>
        <v>0</v>
      </c>
      <c r="AB1992" s="228" t="str">
        <f t="shared" si="293"/>
        <v/>
      </c>
    </row>
    <row r="1993" spans="1:28" s="227" customFormat="1" ht="20.2">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2"/>
        <v>0</v>
      </c>
      <c r="AB1993" s="228" t="str">
        <f t="shared" si="293"/>
        <v/>
      </c>
    </row>
    <row r="1994" spans="1:28" s="227" customFormat="1" ht="20.2">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2"/>
        <v>0</v>
      </c>
      <c r="AB1994" s="228" t="str">
        <f t="shared" si="293"/>
        <v/>
      </c>
    </row>
    <row r="1995" spans="1:28" s="227" customFormat="1" ht="20.2">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2"/>
        <v>0</v>
      </c>
      <c r="AB1995" s="228" t="str">
        <f t="shared" si="293"/>
        <v/>
      </c>
    </row>
    <row r="1996" spans="1:28" s="227" customFormat="1" ht="20.2">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2"/>
        <v>0</v>
      </c>
      <c r="AB1996" s="228" t="str">
        <f t="shared" si="293"/>
        <v/>
      </c>
    </row>
    <row r="1997" spans="1:28" s="227" customFormat="1" ht="20.2">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2"/>
        <v>0</v>
      </c>
      <c r="AB1997" s="228" t="str">
        <f t="shared" si="293"/>
        <v/>
      </c>
    </row>
    <row r="1998" spans="1:28" s="227" customFormat="1" ht="20.2">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2"/>
        <v>0</v>
      </c>
      <c r="AB1998" s="228" t="str">
        <f t="shared" si="293"/>
        <v/>
      </c>
    </row>
    <row r="1999" spans="1:28" s="227" customFormat="1" ht="20.2">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2"/>
        <v>0</v>
      </c>
      <c r="AB1999" s="228" t="str">
        <f t="shared" si="293"/>
        <v/>
      </c>
    </row>
    <row r="2000" spans="1:28" s="227" customFormat="1" ht="20.2">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2"/>
        <v>0</v>
      </c>
      <c r="AB2000" s="228" t="str">
        <f t="shared" si="293"/>
        <v/>
      </c>
    </row>
    <row r="2001" spans="1:28" s="227" customFormat="1" ht="20.2">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2"/>
        <v>0</v>
      </c>
      <c r="AB2001" s="228" t="str">
        <f t="shared" si="293"/>
        <v/>
      </c>
    </row>
    <row r="2002" spans="1:28" s="227" customFormat="1" ht="20.2">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2"/>
        <v>0</v>
      </c>
      <c r="AB2002" s="228" t="str">
        <f t="shared" si="293"/>
        <v/>
      </c>
    </row>
    <row r="2003" spans="1:28" s="227" customFormat="1" ht="20.2">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2"/>
        <v>0</v>
      </c>
      <c r="AB2003" s="228" t="str">
        <f t="shared" si="293"/>
        <v/>
      </c>
    </row>
    <row r="2004" spans="1:28" s="227" customFormat="1" ht="20.2">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2"/>
        <v>0</v>
      </c>
      <c r="AB2004" s="228" t="str">
        <f t="shared" si="293"/>
        <v/>
      </c>
    </row>
    <row r="2005" spans="1:28" s="227" customFormat="1" ht="20.2">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2"/>
        <v>0</v>
      </c>
      <c r="AB2005" s="228" t="str">
        <f t="shared" si="293"/>
        <v/>
      </c>
    </row>
    <row r="2006" spans="1:28" s="227" customFormat="1" ht="20.2">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2"/>
        <v>0</v>
      </c>
      <c r="AB2006" s="228" t="str">
        <f t="shared" si="293"/>
        <v/>
      </c>
    </row>
    <row r="2007" spans="1:28" s="227" customFormat="1" ht="20.2">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2"/>
        <v>0</v>
      </c>
      <c r="AB2007" s="228" t="str">
        <f t="shared" si="293"/>
        <v/>
      </c>
    </row>
    <row r="2008" spans="1:28" s="227" customFormat="1" ht="20.2">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2">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2">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2">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2">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9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95">IF(AND(C2012="Smelter not listed",OR(LEN(D2012)=0,LEN(E2012)=0)),1,0)</f>
        <v>0</v>
      </c>
      <c r="AB2012" s="228" t="str">
        <f t="shared" ref="AB2012:AB2042" si="296">B2012&amp;C2012</f>
        <v/>
      </c>
    </row>
    <row r="2013" spans="1:28" s="227" customFormat="1" ht="20.2">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5"/>
        <v>0</v>
      </c>
      <c r="AB2013" s="228" t="str">
        <f t="shared" si="296"/>
        <v/>
      </c>
    </row>
    <row r="2014" spans="1:28" s="227" customFormat="1" ht="20.2">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5"/>
        <v>0</v>
      </c>
      <c r="AB2014" s="228" t="str">
        <f t="shared" si="296"/>
        <v/>
      </c>
    </row>
    <row r="2015" spans="1:28" s="227" customFormat="1" ht="20.2">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5"/>
        <v>0</v>
      </c>
      <c r="AB2015" s="228" t="str">
        <f t="shared" si="296"/>
        <v/>
      </c>
    </row>
    <row r="2016" spans="1:28" s="227" customFormat="1" ht="20.2">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5"/>
        <v>0</v>
      </c>
      <c r="AB2016" s="228" t="str">
        <f t="shared" si="296"/>
        <v/>
      </c>
    </row>
    <row r="2017" spans="1:28" s="227" customFormat="1" ht="20.2">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5"/>
        <v>0</v>
      </c>
      <c r="AB2017" s="228" t="str">
        <f t="shared" si="296"/>
        <v/>
      </c>
    </row>
    <row r="2018" spans="1:28" s="227" customFormat="1" ht="20.2">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5"/>
        <v>0</v>
      </c>
      <c r="AB2018" s="228" t="str">
        <f t="shared" si="296"/>
        <v/>
      </c>
    </row>
    <row r="2019" spans="1:28" s="227" customFormat="1" ht="20.2">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5"/>
        <v>0</v>
      </c>
      <c r="AB2019" s="228" t="str">
        <f t="shared" si="296"/>
        <v/>
      </c>
    </row>
    <row r="2020" spans="1:28" s="227" customFormat="1" ht="20.2">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5"/>
        <v>0</v>
      </c>
      <c r="AB2020" s="228" t="str">
        <f t="shared" si="296"/>
        <v/>
      </c>
    </row>
    <row r="2021" spans="1:28" s="227" customFormat="1" ht="20.2">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5"/>
        <v>0</v>
      </c>
      <c r="AB2021" s="228" t="str">
        <f t="shared" si="296"/>
        <v/>
      </c>
    </row>
    <row r="2022" spans="1:28" s="227" customFormat="1" ht="20.2">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5"/>
        <v>0</v>
      </c>
      <c r="AB2022" s="228" t="str">
        <f t="shared" si="296"/>
        <v/>
      </c>
    </row>
    <row r="2023" spans="1:28" s="227" customFormat="1" ht="20.2">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5"/>
        <v>0</v>
      </c>
      <c r="AB2023" s="228" t="str">
        <f t="shared" si="296"/>
        <v/>
      </c>
    </row>
    <row r="2024" spans="1:28" s="227" customFormat="1" ht="20.2">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5"/>
        <v>0</v>
      </c>
      <c r="AB2024" s="228" t="str">
        <f t="shared" si="296"/>
        <v/>
      </c>
    </row>
    <row r="2025" spans="1:28" s="227" customFormat="1" ht="20.2">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5"/>
        <v>0</v>
      </c>
      <c r="AB2025" s="228" t="str">
        <f t="shared" si="296"/>
        <v/>
      </c>
    </row>
    <row r="2026" spans="1:28" s="227" customFormat="1" ht="20.2">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5"/>
        <v>0</v>
      </c>
      <c r="AB2026" s="228" t="str">
        <f t="shared" si="296"/>
        <v/>
      </c>
    </row>
    <row r="2027" spans="1:28" s="227" customFormat="1" ht="20.2">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5"/>
        <v>0</v>
      </c>
      <c r="AB2027" s="228" t="str">
        <f t="shared" si="296"/>
        <v/>
      </c>
    </row>
    <row r="2028" spans="1:28" s="227" customFormat="1" ht="20.2">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5"/>
        <v>0</v>
      </c>
      <c r="AB2028" s="228" t="str">
        <f t="shared" si="296"/>
        <v/>
      </c>
    </row>
    <row r="2029" spans="1:28" s="227" customFormat="1" ht="20.2">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5"/>
        <v>0</v>
      </c>
      <c r="AB2029" s="228" t="str">
        <f t="shared" si="296"/>
        <v/>
      </c>
    </row>
    <row r="2030" spans="1:28" s="227" customFormat="1" ht="20.2">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5"/>
        <v>0</v>
      </c>
      <c r="AB2030" s="228" t="str">
        <f t="shared" si="296"/>
        <v/>
      </c>
    </row>
    <row r="2031" spans="1:28" s="227" customFormat="1" ht="20.2">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5"/>
        <v>0</v>
      </c>
      <c r="AB2031" s="228" t="str">
        <f t="shared" si="296"/>
        <v/>
      </c>
    </row>
    <row r="2032" spans="1:28" s="227" customFormat="1" ht="20.2">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5"/>
        <v>0</v>
      </c>
      <c r="AB2032" s="228" t="str">
        <f t="shared" si="296"/>
        <v/>
      </c>
    </row>
    <row r="2033" spans="1:28" s="227" customFormat="1" ht="20.2">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5"/>
        <v>0</v>
      </c>
      <c r="AB2033" s="228" t="str">
        <f t="shared" si="296"/>
        <v/>
      </c>
    </row>
    <row r="2034" spans="1:28" s="227" customFormat="1" ht="20.2">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5"/>
        <v>0</v>
      </c>
      <c r="AB2034" s="228" t="str">
        <f t="shared" si="296"/>
        <v/>
      </c>
    </row>
    <row r="2035" spans="1:28" s="227" customFormat="1" ht="20.2">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5"/>
        <v>0</v>
      </c>
      <c r="AB2035" s="228" t="str">
        <f t="shared" si="296"/>
        <v/>
      </c>
    </row>
    <row r="2036" spans="1:28" s="227" customFormat="1" ht="20.2">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5"/>
        <v>0</v>
      </c>
      <c r="AB2036" s="228" t="str">
        <f t="shared" si="296"/>
        <v/>
      </c>
    </row>
    <row r="2037" spans="1:28" s="227" customFormat="1" ht="20.2">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5"/>
        <v>0</v>
      </c>
      <c r="AB2037" s="228" t="str">
        <f t="shared" si="296"/>
        <v/>
      </c>
    </row>
    <row r="2038" spans="1:28" s="227" customFormat="1" ht="20.2">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5"/>
        <v>0</v>
      </c>
      <c r="AB2038" s="228" t="str">
        <f t="shared" si="296"/>
        <v/>
      </c>
    </row>
    <row r="2039" spans="1:28" s="227" customFormat="1" ht="20.2">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5"/>
        <v>0</v>
      </c>
      <c r="AB2039" s="228" t="str">
        <f t="shared" si="296"/>
        <v/>
      </c>
    </row>
    <row r="2040" spans="1:28" s="227" customFormat="1" ht="20.2">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5"/>
        <v>0</v>
      </c>
      <c r="AB2040" s="228" t="str">
        <f t="shared" si="296"/>
        <v/>
      </c>
    </row>
    <row r="2041" spans="1:28" s="227" customFormat="1" ht="20.2">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5"/>
        <v>0</v>
      </c>
      <c r="AB2041" s="228" t="str">
        <f t="shared" si="296"/>
        <v/>
      </c>
    </row>
    <row r="2042" spans="1:28" s="227" customFormat="1" ht="20.2">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5"/>
        <v>0</v>
      </c>
      <c r="AB2042" s="228" t="str">
        <f t="shared" si="296"/>
        <v/>
      </c>
    </row>
    <row r="2043" spans="1:28" s="227" customFormat="1" ht="20.2">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9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8">IF(AND(C2043="Smelter not listed",OR(LEN(D2043)=0,LEN(E2043)=0)),1,0)</f>
        <v>0</v>
      </c>
      <c r="AB2043" s="228" t="str">
        <f t="shared" ref="AB2043" si="299">B2043&amp;C2043</f>
        <v/>
      </c>
    </row>
    <row r="2044" spans="1:28" s="227" customFormat="1" ht="20.2">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30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301">IF(AND(C2044="Smelter not listed",OR(LEN(D2044)=0,LEN(E2044)=0)),1,0)</f>
        <v>0</v>
      </c>
      <c r="AB2044" s="228" t="str">
        <f t="shared" ref="AB2044:AB2075" si="302">B2044&amp;C2044</f>
        <v/>
      </c>
    </row>
    <row r="2045" spans="1:28" s="227" customFormat="1" ht="20.2">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0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1"/>
        <v>0</v>
      </c>
      <c r="AB2045" s="228" t="str">
        <f t="shared" si="302"/>
        <v/>
      </c>
    </row>
    <row r="2046" spans="1:28" s="227" customFormat="1" ht="20.2">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0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1"/>
        <v>0</v>
      </c>
      <c r="AB2046" s="228" t="str">
        <f t="shared" si="302"/>
        <v/>
      </c>
    </row>
    <row r="2047" spans="1:28" s="227" customFormat="1" ht="20.2">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0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1"/>
        <v>0</v>
      </c>
      <c r="AB2047" s="228" t="str">
        <f t="shared" si="302"/>
        <v/>
      </c>
    </row>
    <row r="2048" spans="1:28" s="227" customFormat="1" ht="20.2">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0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1"/>
        <v>0</v>
      </c>
      <c r="AB2048" s="228" t="str">
        <f t="shared" si="302"/>
        <v/>
      </c>
    </row>
    <row r="2049" spans="1:28" s="227" customFormat="1" ht="20.2">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1"/>
        <v>0</v>
      </c>
      <c r="AB2049" s="228" t="str">
        <f t="shared" si="302"/>
        <v/>
      </c>
    </row>
    <row r="2050" spans="1:28" s="227" customFormat="1" ht="20.2">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1"/>
        <v>0</v>
      </c>
      <c r="AB2050" s="228" t="str">
        <f t="shared" si="302"/>
        <v/>
      </c>
    </row>
    <row r="2051" spans="1:28" s="227" customFormat="1" ht="20.2">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1"/>
        <v>0</v>
      </c>
      <c r="AB2051" s="228" t="str">
        <f t="shared" si="302"/>
        <v/>
      </c>
    </row>
    <row r="2052" spans="1:28" s="227" customFormat="1" ht="20.2">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1"/>
        <v>0</v>
      </c>
      <c r="AB2052" s="228" t="str">
        <f t="shared" si="302"/>
        <v/>
      </c>
    </row>
    <row r="2053" spans="1:28" s="227" customFormat="1" ht="20.2">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1"/>
        <v>0</v>
      </c>
      <c r="AB2053" s="228" t="str">
        <f t="shared" si="302"/>
        <v/>
      </c>
    </row>
    <row r="2054" spans="1:28" s="227" customFormat="1" ht="20.2">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1"/>
        <v>0</v>
      </c>
      <c r="AB2054" s="228" t="str">
        <f t="shared" si="302"/>
        <v/>
      </c>
    </row>
    <row r="2055" spans="1:28" s="227" customFormat="1" ht="20.2">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1"/>
        <v>0</v>
      </c>
      <c r="AB2055" s="228" t="str">
        <f t="shared" si="302"/>
        <v/>
      </c>
    </row>
    <row r="2056" spans="1:28" s="227" customFormat="1" ht="20.2">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1"/>
        <v>0</v>
      </c>
      <c r="AB2056" s="228" t="str">
        <f t="shared" si="302"/>
        <v/>
      </c>
    </row>
    <row r="2057" spans="1:28" s="227" customFormat="1" ht="20.2">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1"/>
        <v>0</v>
      </c>
      <c r="AB2057" s="228" t="str">
        <f t="shared" si="302"/>
        <v/>
      </c>
    </row>
    <row r="2058" spans="1:28" s="227" customFormat="1" ht="20.2">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1"/>
        <v>0</v>
      </c>
      <c r="AB2058" s="228" t="str">
        <f t="shared" si="302"/>
        <v/>
      </c>
    </row>
    <row r="2059" spans="1:28" s="227" customFormat="1" ht="20.2">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1"/>
        <v>0</v>
      </c>
      <c r="AB2059" s="228" t="str">
        <f t="shared" si="302"/>
        <v/>
      </c>
    </row>
    <row r="2060" spans="1:28" s="227" customFormat="1" ht="20.2">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1"/>
        <v>0</v>
      </c>
      <c r="AB2060" s="228" t="str">
        <f t="shared" si="302"/>
        <v/>
      </c>
    </row>
    <row r="2061" spans="1:28" s="227" customFormat="1" ht="20.2">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1"/>
        <v>0</v>
      </c>
      <c r="AB2061" s="228" t="str">
        <f t="shared" si="302"/>
        <v/>
      </c>
    </row>
    <row r="2062" spans="1:28" s="227" customFormat="1" ht="20.2">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1"/>
        <v>0</v>
      </c>
      <c r="AB2062" s="228" t="str">
        <f t="shared" si="302"/>
        <v/>
      </c>
    </row>
    <row r="2063" spans="1:28" s="227" customFormat="1" ht="20.2">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1"/>
        <v>0</v>
      </c>
      <c r="AB2063" s="228" t="str">
        <f t="shared" si="302"/>
        <v/>
      </c>
    </row>
    <row r="2064" spans="1:28" s="227" customFormat="1" ht="20.2">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1"/>
        <v>0</v>
      </c>
      <c r="AB2064" s="228" t="str">
        <f t="shared" si="302"/>
        <v/>
      </c>
    </row>
    <row r="2065" spans="1:28" s="227" customFormat="1" ht="20.2">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1"/>
        <v>0</v>
      </c>
      <c r="AB2065" s="228" t="str">
        <f t="shared" si="302"/>
        <v/>
      </c>
    </row>
    <row r="2066" spans="1:28" s="227" customFormat="1" ht="20.2">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1"/>
        <v>0</v>
      </c>
      <c r="AB2066" s="228" t="str">
        <f t="shared" si="302"/>
        <v/>
      </c>
    </row>
    <row r="2067" spans="1:28" s="227" customFormat="1" ht="20.2">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1"/>
        <v>0</v>
      </c>
      <c r="AB2067" s="228" t="str">
        <f t="shared" si="302"/>
        <v/>
      </c>
    </row>
    <row r="2068" spans="1:28" s="227" customFormat="1" ht="20.2">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1"/>
        <v>0</v>
      </c>
      <c r="AB2068" s="228" t="str">
        <f t="shared" si="302"/>
        <v/>
      </c>
    </row>
    <row r="2069" spans="1:28" s="227" customFormat="1" ht="20.2">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1"/>
        <v>0</v>
      </c>
      <c r="AB2069" s="228" t="str">
        <f t="shared" si="302"/>
        <v/>
      </c>
    </row>
    <row r="2070" spans="1:28" s="227" customFormat="1" ht="20.2">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1"/>
        <v>0</v>
      </c>
      <c r="AB2070" s="228" t="str">
        <f t="shared" si="302"/>
        <v/>
      </c>
    </row>
    <row r="2071" spans="1:28" s="227" customFormat="1" ht="20.2">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1"/>
        <v>0</v>
      </c>
      <c r="AB2071" s="228" t="str">
        <f t="shared" si="302"/>
        <v/>
      </c>
    </row>
    <row r="2072" spans="1:28" s="227" customFormat="1" ht="20.2">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2">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2">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2">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2">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30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304">IF(AND(C2076="Smelter not listed",OR(LEN(D2076)=0,LEN(E2076)=0)),1,0)</f>
        <v>0</v>
      </c>
      <c r="AB2076" s="228" t="str">
        <f t="shared" ref="AB2076:AB2106" si="305">B2076&amp;C2076</f>
        <v/>
      </c>
    </row>
    <row r="2077" spans="1:28" s="227" customFormat="1" ht="20.2">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4"/>
        <v>0</v>
      </c>
      <c r="AB2077" s="228" t="str">
        <f t="shared" si="305"/>
        <v/>
      </c>
    </row>
    <row r="2078" spans="1:28" s="227" customFormat="1" ht="20.2">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4"/>
        <v>0</v>
      </c>
      <c r="AB2078" s="228" t="str">
        <f t="shared" si="305"/>
        <v/>
      </c>
    </row>
    <row r="2079" spans="1:28" s="227" customFormat="1" ht="20.2">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4"/>
        <v>0</v>
      </c>
      <c r="AB2079" s="228" t="str">
        <f t="shared" si="305"/>
        <v/>
      </c>
    </row>
    <row r="2080" spans="1:28" s="227" customFormat="1" ht="20.2">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4"/>
        <v>0</v>
      </c>
      <c r="AB2080" s="228" t="str">
        <f t="shared" si="305"/>
        <v/>
      </c>
    </row>
    <row r="2081" spans="1:28" s="227" customFormat="1" ht="20.2">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4"/>
        <v>0</v>
      </c>
      <c r="AB2081" s="228" t="str">
        <f t="shared" si="305"/>
        <v/>
      </c>
    </row>
    <row r="2082" spans="1:28" s="227" customFormat="1" ht="20.2">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4"/>
        <v>0</v>
      </c>
      <c r="AB2082" s="228" t="str">
        <f t="shared" si="305"/>
        <v/>
      </c>
    </row>
    <row r="2083" spans="1:28" s="227" customFormat="1" ht="20.2">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4"/>
        <v>0</v>
      </c>
      <c r="AB2083" s="228" t="str">
        <f t="shared" si="305"/>
        <v/>
      </c>
    </row>
    <row r="2084" spans="1:28" s="227" customFormat="1" ht="20.2">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4"/>
        <v>0</v>
      </c>
      <c r="AB2084" s="228" t="str">
        <f t="shared" si="305"/>
        <v/>
      </c>
    </row>
    <row r="2085" spans="1:28" s="227" customFormat="1" ht="20.2">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4"/>
        <v>0</v>
      </c>
      <c r="AB2085" s="228" t="str">
        <f t="shared" si="305"/>
        <v/>
      </c>
    </row>
    <row r="2086" spans="1:28" s="227" customFormat="1" ht="20.2">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4"/>
        <v>0</v>
      </c>
      <c r="AB2086" s="228" t="str">
        <f t="shared" si="305"/>
        <v/>
      </c>
    </row>
    <row r="2087" spans="1:28" s="227" customFormat="1" ht="20.2">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4"/>
        <v>0</v>
      </c>
      <c r="AB2087" s="228" t="str">
        <f t="shared" si="305"/>
        <v/>
      </c>
    </row>
    <row r="2088" spans="1:28" s="227" customFormat="1" ht="20.2">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4"/>
        <v>0</v>
      </c>
      <c r="AB2088" s="228" t="str">
        <f t="shared" si="305"/>
        <v/>
      </c>
    </row>
    <row r="2089" spans="1:28" s="227" customFormat="1" ht="20.2">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4"/>
        <v>0</v>
      </c>
      <c r="AB2089" s="228" t="str">
        <f t="shared" si="305"/>
        <v/>
      </c>
    </row>
    <row r="2090" spans="1:28" s="227" customFormat="1" ht="20.2">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4"/>
        <v>0</v>
      </c>
      <c r="AB2090" s="228" t="str">
        <f t="shared" si="305"/>
        <v/>
      </c>
    </row>
    <row r="2091" spans="1:28" s="227" customFormat="1" ht="20.2">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4"/>
        <v>0</v>
      </c>
      <c r="AB2091" s="228" t="str">
        <f t="shared" si="305"/>
        <v/>
      </c>
    </row>
    <row r="2092" spans="1:28" s="227" customFormat="1" ht="20.2">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4"/>
        <v>0</v>
      </c>
      <c r="AB2092" s="228" t="str">
        <f t="shared" si="305"/>
        <v/>
      </c>
    </row>
    <row r="2093" spans="1:28" s="227" customFormat="1" ht="20.2">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4"/>
        <v>0</v>
      </c>
      <c r="AB2093" s="228" t="str">
        <f t="shared" si="305"/>
        <v/>
      </c>
    </row>
    <row r="2094" spans="1:28" s="227" customFormat="1" ht="20.2">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4"/>
        <v>0</v>
      </c>
      <c r="AB2094" s="228" t="str">
        <f t="shared" si="305"/>
        <v/>
      </c>
    </row>
    <row r="2095" spans="1:28" s="227" customFormat="1" ht="20.2">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4"/>
        <v>0</v>
      </c>
      <c r="AB2095" s="228" t="str">
        <f t="shared" si="305"/>
        <v/>
      </c>
    </row>
    <row r="2096" spans="1:28" s="227" customFormat="1" ht="20.2">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4"/>
        <v>0</v>
      </c>
      <c r="AB2096" s="228" t="str">
        <f t="shared" si="305"/>
        <v/>
      </c>
    </row>
    <row r="2097" spans="1:28" s="227" customFormat="1" ht="20.2">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4"/>
        <v>0</v>
      </c>
      <c r="AB2097" s="228" t="str">
        <f t="shared" si="305"/>
        <v/>
      </c>
    </row>
    <row r="2098" spans="1:28" s="227" customFormat="1" ht="20.2">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4"/>
        <v>0</v>
      </c>
      <c r="AB2098" s="228" t="str">
        <f t="shared" si="305"/>
        <v/>
      </c>
    </row>
    <row r="2099" spans="1:28" s="227" customFormat="1" ht="20.2">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4"/>
        <v>0</v>
      </c>
      <c r="AB2099" s="228" t="str">
        <f t="shared" si="305"/>
        <v/>
      </c>
    </row>
    <row r="2100" spans="1:28" s="227" customFormat="1" ht="20.2">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4"/>
        <v>0</v>
      </c>
      <c r="AB2100" s="228" t="str">
        <f t="shared" si="305"/>
        <v/>
      </c>
    </row>
    <row r="2101" spans="1:28" s="227" customFormat="1" ht="20.2">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4"/>
        <v>0</v>
      </c>
      <c r="AB2101" s="228" t="str">
        <f t="shared" si="305"/>
        <v/>
      </c>
    </row>
    <row r="2102" spans="1:28" s="227" customFormat="1" ht="20.2">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4"/>
        <v>0</v>
      </c>
      <c r="AB2102" s="228" t="str">
        <f t="shared" si="305"/>
        <v/>
      </c>
    </row>
    <row r="2103" spans="1:28" s="227" customFormat="1" ht="20.2">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4"/>
        <v>0</v>
      </c>
      <c r="AB2103" s="228" t="str">
        <f t="shared" si="305"/>
        <v/>
      </c>
    </row>
    <row r="2104" spans="1:28" s="227" customFormat="1" ht="20.2">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4"/>
        <v>0</v>
      </c>
      <c r="AB2104" s="228" t="str">
        <f t="shared" si="305"/>
        <v/>
      </c>
    </row>
    <row r="2105" spans="1:28" s="227" customFormat="1" ht="20.2">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4"/>
        <v>0</v>
      </c>
      <c r="AB2105" s="228" t="str">
        <f t="shared" si="305"/>
        <v/>
      </c>
    </row>
    <row r="2106" spans="1:28" s="227" customFormat="1" ht="20.2">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4"/>
        <v>0</v>
      </c>
      <c r="AB2106" s="228" t="str">
        <f t="shared" si="305"/>
        <v/>
      </c>
    </row>
    <row r="2107" spans="1:28" s="227" customFormat="1" ht="20.2">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30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307">IF(AND(C2107="Smelter not listed",OR(LEN(D2107)=0,LEN(E2107)=0)),1,0)</f>
        <v>0</v>
      </c>
      <c r="AB2107" s="228" t="str">
        <f t="shared" ref="AB2107" si="308">B2107&amp;C2107</f>
        <v/>
      </c>
    </row>
    <row r="2108" spans="1:28" s="227" customFormat="1" ht="20.2">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10">IF(AND(C2108="Smelter not listed",OR(LEN(D2108)=0,LEN(E2108)=0)),1,0)</f>
        <v>0</v>
      </c>
      <c r="AB2108" s="228" t="str">
        <f t="shared" ref="AB2108:AB2139" si="311">B2108&amp;C2108</f>
        <v/>
      </c>
    </row>
    <row r="2109" spans="1:28" s="227" customFormat="1" ht="20.2">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10"/>
        <v>0</v>
      </c>
      <c r="AB2109" s="228" t="str">
        <f t="shared" si="311"/>
        <v/>
      </c>
    </row>
    <row r="2110" spans="1:28" s="227" customFormat="1" ht="20.2">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10"/>
        <v>0</v>
      </c>
      <c r="AB2110" s="228" t="str">
        <f t="shared" si="311"/>
        <v/>
      </c>
    </row>
    <row r="2111" spans="1:28" s="227" customFormat="1" ht="20.2">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10"/>
        <v>0</v>
      </c>
      <c r="AB2111" s="228" t="str">
        <f t="shared" si="311"/>
        <v/>
      </c>
    </row>
    <row r="2112" spans="1:28" s="227" customFormat="1" ht="20.2">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10"/>
        <v>0</v>
      </c>
      <c r="AB2112" s="228" t="str">
        <f t="shared" si="311"/>
        <v/>
      </c>
    </row>
    <row r="2113" spans="1:28" s="227" customFormat="1" ht="20.2">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10"/>
        <v>0</v>
      </c>
      <c r="AB2113" s="228" t="str">
        <f t="shared" si="311"/>
        <v/>
      </c>
    </row>
    <row r="2114" spans="1:28" s="227" customFormat="1" ht="20.2">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10"/>
        <v>0</v>
      </c>
      <c r="AB2114" s="228" t="str">
        <f t="shared" si="311"/>
        <v/>
      </c>
    </row>
    <row r="2115" spans="1:28" s="227" customFormat="1" ht="20.2">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10"/>
        <v>0</v>
      </c>
      <c r="AB2115" s="228" t="str">
        <f t="shared" si="311"/>
        <v/>
      </c>
    </row>
    <row r="2116" spans="1:28" s="227" customFormat="1" ht="20.2">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10"/>
        <v>0</v>
      </c>
      <c r="AB2116" s="228" t="str">
        <f t="shared" si="311"/>
        <v/>
      </c>
    </row>
    <row r="2117" spans="1:28" s="227" customFormat="1" ht="20.2">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10"/>
        <v>0</v>
      </c>
      <c r="AB2117" s="228" t="str">
        <f t="shared" si="311"/>
        <v/>
      </c>
    </row>
    <row r="2118" spans="1:28" s="227" customFormat="1" ht="20.2">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10"/>
        <v>0</v>
      </c>
      <c r="AB2118" s="228" t="str">
        <f t="shared" si="311"/>
        <v/>
      </c>
    </row>
    <row r="2119" spans="1:28" s="227" customFormat="1" ht="20.2">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0"/>
        <v>0</v>
      </c>
      <c r="AB2119" s="228" t="str">
        <f t="shared" si="311"/>
        <v/>
      </c>
    </row>
    <row r="2120" spans="1:28" s="227" customFormat="1" ht="20.2">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0"/>
        <v>0</v>
      </c>
      <c r="AB2120" s="228" t="str">
        <f t="shared" si="311"/>
        <v/>
      </c>
    </row>
    <row r="2121" spans="1:28" s="227" customFormat="1" ht="20.2">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0"/>
        <v>0</v>
      </c>
      <c r="AB2121" s="228" t="str">
        <f t="shared" si="311"/>
        <v/>
      </c>
    </row>
    <row r="2122" spans="1:28" s="227" customFormat="1" ht="20.2">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0"/>
        <v>0</v>
      </c>
      <c r="AB2122" s="228" t="str">
        <f t="shared" si="311"/>
        <v/>
      </c>
    </row>
    <row r="2123" spans="1:28" s="227" customFormat="1" ht="20.2">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0"/>
        <v>0</v>
      </c>
      <c r="AB2123" s="228" t="str">
        <f t="shared" si="311"/>
        <v/>
      </c>
    </row>
    <row r="2124" spans="1:28" s="227" customFormat="1" ht="20.2">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0"/>
        <v>0</v>
      </c>
      <c r="AB2124" s="228" t="str">
        <f t="shared" si="311"/>
        <v/>
      </c>
    </row>
    <row r="2125" spans="1:28" s="227" customFormat="1" ht="20.2">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0"/>
        <v>0</v>
      </c>
      <c r="AB2125" s="228" t="str">
        <f t="shared" si="311"/>
        <v/>
      </c>
    </row>
    <row r="2126" spans="1:28" s="227" customFormat="1" ht="20.2">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0"/>
        <v>0</v>
      </c>
      <c r="AB2126" s="228" t="str">
        <f t="shared" si="311"/>
        <v/>
      </c>
    </row>
    <row r="2127" spans="1:28" s="227" customFormat="1" ht="20.2">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0"/>
        <v>0</v>
      </c>
      <c r="AB2127" s="228" t="str">
        <f t="shared" si="311"/>
        <v/>
      </c>
    </row>
    <row r="2128" spans="1:28" s="227" customFormat="1" ht="20.2">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0"/>
        <v>0</v>
      </c>
      <c r="AB2128" s="228" t="str">
        <f t="shared" si="311"/>
        <v/>
      </c>
    </row>
    <row r="2129" spans="1:28" s="227" customFormat="1" ht="20.2">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0"/>
        <v>0</v>
      </c>
      <c r="AB2129" s="228" t="str">
        <f t="shared" si="311"/>
        <v/>
      </c>
    </row>
    <row r="2130" spans="1:28" s="227" customFormat="1" ht="20.2">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0"/>
        <v>0</v>
      </c>
      <c r="AB2130" s="228" t="str">
        <f t="shared" si="311"/>
        <v/>
      </c>
    </row>
    <row r="2131" spans="1:28" s="227" customFormat="1" ht="20.2">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0"/>
        <v>0</v>
      </c>
      <c r="AB2131" s="228" t="str">
        <f t="shared" si="311"/>
        <v/>
      </c>
    </row>
    <row r="2132" spans="1:28" s="227" customFormat="1" ht="20.2">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0"/>
        <v>0</v>
      </c>
      <c r="AB2132" s="228" t="str">
        <f t="shared" si="311"/>
        <v/>
      </c>
    </row>
    <row r="2133" spans="1:28" s="227" customFormat="1" ht="20.2">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0"/>
        <v>0</v>
      </c>
      <c r="AB2133" s="228" t="str">
        <f t="shared" si="311"/>
        <v/>
      </c>
    </row>
    <row r="2134" spans="1:28" s="227" customFormat="1" ht="20.2">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0"/>
        <v>0</v>
      </c>
      <c r="AB2134" s="228" t="str">
        <f t="shared" si="311"/>
        <v/>
      </c>
    </row>
    <row r="2135" spans="1:28" s="227" customFormat="1" ht="20.2">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0"/>
        <v>0</v>
      </c>
      <c r="AB2135" s="228" t="str">
        <f t="shared" si="311"/>
        <v/>
      </c>
    </row>
    <row r="2136" spans="1:28" s="227" customFormat="1" ht="20.2">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2">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2">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2">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2">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1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13">IF(AND(C2140="Smelter not listed",OR(LEN(D2140)=0,LEN(E2140)=0)),1,0)</f>
        <v>0</v>
      </c>
      <c r="AB2140" s="228" t="str">
        <f t="shared" ref="AB2140:AB2170" si="314">B2140&amp;C2140</f>
        <v/>
      </c>
    </row>
    <row r="2141" spans="1:28" s="227" customFormat="1" ht="20.2">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3"/>
        <v>0</v>
      </c>
      <c r="AB2141" s="228" t="str">
        <f t="shared" si="314"/>
        <v/>
      </c>
    </row>
    <row r="2142" spans="1:28" s="227" customFormat="1" ht="20.2">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3"/>
        <v>0</v>
      </c>
      <c r="AB2142" s="228" t="str">
        <f t="shared" si="314"/>
        <v/>
      </c>
    </row>
    <row r="2143" spans="1:28" s="227" customFormat="1" ht="20.2">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3"/>
        <v>0</v>
      </c>
      <c r="AB2143" s="228" t="str">
        <f t="shared" si="314"/>
        <v/>
      </c>
    </row>
    <row r="2144" spans="1:28" s="227" customFormat="1" ht="20.2">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3"/>
        <v>0</v>
      </c>
      <c r="AB2144" s="228" t="str">
        <f t="shared" si="314"/>
        <v/>
      </c>
    </row>
    <row r="2145" spans="1:28" s="227" customFormat="1" ht="20.2">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3"/>
        <v>0</v>
      </c>
      <c r="AB2145" s="228" t="str">
        <f t="shared" si="314"/>
        <v/>
      </c>
    </row>
    <row r="2146" spans="1:28" s="227" customFormat="1" ht="20.2">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3"/>
        <v>0</v>
      </c>
      <c r="AB2146" s="228" t="str">
        <f t="shared" si="314"/>
        <v/>
      </c>
    </row>
    <row r="2147" spans="1:28" s="227" customFormat="1" ht="20.2">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3"/>
        <v>0</v>
      </c>
      <c r="AB2147" s="228" t="str">
        <f t="shared" si="314"/>
        <v/>
      </c>
    </row>
    <row r="2148" spans="1:28" s="227" customFormat="1" ht="20.2">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3"/>
        <v>0</v>
      </c>
      <c r="AB2148" s="228" t="str">
        <f t="shared" si="314"/>
        <v/>
      </c>
    </row>
    <row r="2149" spans="1:28" s="227" customFormat="1" ht="20.2">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3"/>
        <v>0</v>
      </c>
      <c r="AB2149" s="228" t="str">
        <f t="shared" si="314"/>
        <v/>
      </c>
    </row>
    <row r="2150" spans="1:28" s="227" customFormat="1" ht="20.2">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3"/>
        <v>0</v>
      </c>
      <c r="AB2150" s="228" t="str">
        <f t="shared" si="314"/>
        <v/>
      </c>
    </row>
    <row r="2151" spans="1:28" s="227" customFormat="1" ht="20.2">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3"/>
        <v>0</v>
      </c>
      <c r="AB2151" s="228" t="str">
        <f t="shared" si="314"/>
        <v/>
      </c>
    </row>
    <row r="2152" spans="1:28" s="227" customFormat="1" ht="20.2">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3"/>
        <v>0</v>
      </c>
      <c r="AB2152" s="228" t="str">
        <f t="shared" si="314"/>
        <v/>
      </c>
    </row>
    <row r="2153" spans="1:28" s="227" customFormat="1" ht="20.2">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3"/>
        <v>0</v>
      </c>
      <c r="AB2153" s="228" t="str">
        <f t="shared" si="314"/>
        <v/>
      </c>
    </row>
    <row r="2154" spans="1:28" s="227" customFormat="1" ht="20.2">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3"/>
        <v>0</v>
      </c>
      <c r="AB2154" s="228" t="str">
        <f t="shared" si="314"/>
        <v/>
      </c>
    </row>
    <row r="2155" spans="1:28" s="227" customFormat="1" ht="20.2">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3"/>
        <v>0</v>
      </c>
      <c r="AB2155" s="228" t="str">
        <f t="shared" si="314"/>
        <v/>
      </c>
    </row>
    <row r="2156" spans="1:28" s="227" customFormat="1" ht="20.2">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3"/>
        <v>0</v>
      </c>
      <c r="AB2156" s="228" t="str">
        <f t="shared" si="314"/>
        <v/>
      </c>
    </row>
    <row r="2157" spans="1:28" s="227" customFormat="1" ht="20.2">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3"/>
        <v>0</v>
      </c>
      <c r="AB2157" s="228" t="str">
        <f t="shared" si="314"/>
        <v/>
      </c>
    </row>
    <row r="2158" spans="1:28" s="227" customFormat="1" ht="20.2">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3"/>
        <v>0</v>
      </c>
      <c r="AB2158" s="228" t="str">
        <f t="shared" si="314"/>
        <v/>
      </c>
    </row>
    <row r="2159" spans="1:28" s="227" customFormat="1" ht="20.2">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3"/>
        <v>0</v>
      </c>
      <c r="AB2159" s="228" t="str">
        <f t="shared" si="314"/>
        <v/>
      </c>
    </row>
    <row r="2160" spans="1:28" s="227" customFormat="1" ht="20.2">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3"/>
        <v>0</v>
      </c>
      <c r="AB2160" s="228" t="str">
        <f t="shared" si="314"/>
        <v/>
      </c>
    </row>
    <row r="2161" spans="1:28" s="227" customFormat="1" ht="20.2">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3"/>
        <v>0</v>
      </c>
      <c r="AB2161" s="228" t="str">
        <f t="shared" si="314"/>
        <v/>
      </c>
    </row>
    <row r="2162" spans="1:28" s="227" customFormat="1" ht="20.2">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3"/>
        <v>0</v>
      </c>
      <c r="AB2162" s="228" t="str">
        <f t="shared" si="314"/>
        <v/>
      </c>
    </row>
    <row r="2163" spans="1:28" s="227" customFormat="1" ht="20.2">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3"/>
        <v>0</v>
      </c>
      <c r="AB2163" s="228" t="str">
        <f t="shared" si="314"/>
        <v/>
      </c>
    </row>
    <row r="2164" spans="1:28" s="227" customFormat="1" ht="20.2">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3"/>
        <v>0</v>
      </c>
      <c r="AB2164" s="228" t="str">
        <f t="shared" si="314"/>
        <v/>
      </c>
    </row>
    <row r="2165" spans="1:28" s="227" customFormat="1" ht="20.2">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3"/>
        <v>0</v>
      </c>
      <c r="AB2165" s="228" t="str">
        <f t="shared" si="314"/>
        <v/>
      </c>
    </row>
    <row r="2166" spans="1:28" s="227" customFormat="1" ht="20.2">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3"/>
        <v>0</v>
      </c>
      <c r="AB2166" s="228" t="str">
        <f t="shared" si="314"/>
        <v/>
      </c>
    </row>
    <row r="2167" spans="1:28" s="227" customFormat="1" ht="20.2">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3"/>
        <v>0</v>
      </c>
      <c r="AB2167" s="228" t="str">
        <f t="shared" si="314"/>
        <v/>
      </c>
    </row>
    <row r="2168" spans="1:28" s="227" customFormat="1" ht="20.2">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3"/>
        <v>0</v>
      </c>
      <c r="AB2168" s="228" t="str">
        <f t="shared" si="314"/>
        <v/>
      </c>
    </row>
    <row r="2169" spans="1:28" s="227" customFormat="1" ht="20.2">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3"/>
        <v>0</v>
      </c>
      <c r="AB2169" s="228" t="str">
        <f t="shared" si="314"/>
        <v/>
      </c>
    </row>
    <row r="2170" spans="1:28" s="227" customFormat="1" ht="20.2">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3"/>
        <v>0</v>
      </c>
      <c r="AB2170" s="228" t="str">
        <f t="shared" si="314"/>
        <v/>
      </c>
    </row>
    <row r="2171" spans="1:28" s="227" customFormat="1" ht="20.2">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1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16">IF(AND(C2171="Smelter not listed",OR(LEN(D2171)=0,LEN(E2171)=0)),1,0)</f>
        <v>0</v>
      </c>
      <c r="AB2171" s="228" t="str">
        <f t="shared" ref="AB2171" si="317">B2171&amp;C2171</f>
        <v/>
      </c>
    </row>
    <row r="2172" spans="1:28" s="227" customFormat="1" ht="20.2">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9">IF(AND(C2172="Smelter not listed",OR(LEN(D2172)=0,LEN(E2172)=0)),1,0)</f>
        <v>0</v>
      </c>
      <c r="AB2172" s="228" t="str">
        <f t="shared" ref="AB2172:AB2203" si="320">B2172&amp;C2172</f>
        <v/>
      </c>
    </row>
    <row r="2173" spans="1:28" s="227" customFormat="1" ht="20.2">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9"/>
        <v>0</v>
      </c>
      <c r="AB2173" s="228" t="str">
        <f t="shared" si="320"/>
        <v/>
      </c>
    </row>
    <row r="2174" spans="1:28" s="227" customFormat="1" ht="20.2">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9"/>
        <v>0</v>
      </c>
      <c r="AB2174" s="228" t="str">
        <f t="shared" si="320"/>
        <v/>
      </c>
    </row>
    <row r="2175" spans="1:28" s="227" customFormat="1" ht="20.2">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9"/>
        <v>0</v>
      </c>
      <c r="AB2175" s="228" t="str">
        <f t="shared" si="320"/>
        <v/>
      </c>
    </row>
    <row r="2176" spans="1:28" s="227" customFormat="1" ht="20.2">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9"/>
        <v>0</v>
      </c>
      <c r="AB2176" s="228" t="str">
        <f t="shared" si="320"/>
        <v/>
      </c>
    </row>
    <row r="2177" spans="1:28" s="227" customFormat="1" ht="20.2">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9"/>
        <v>0</v>
      </c>
      <c r="AB2177" s="228" t="str">
        <f t="shared" si="320"/>
        <v/>
      </c>
    </row>
    <row r="2178" spans="1:28" s="227" customFormat="1" ht="20.2">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9"/>
        <v>0</v>
      </c>
      <c r="AB2178" s="228" t="str">
        <f t="shared" si="320"/>
        <v/>
      </c>
    </row>
    <row r="2179" spans="1:28" s="227" customFormat="1" ht="20.2">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9"/>
        <v>0</v>
      </c>
      <c r="AB2179" s="228" t="str">
        <f t="shared" si="320"/>
        <v/>
      </c>
    </row>
    <row r="2180" spans="1:28" s="227" customFormat="1" ht="20.2">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9"/>
        <v>0</v>
      </c>
      <c r="AB2180" s="228" t="str">
        <f t="shared" si="320"/>
        <v/>
      </c>
    </row>
    <row r="2181" spans="1:28" s="227" customFormat="1" ht="20.2">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9"/>
        <v>0</v>
      </c>
      <c r="AB2181" s="228" t="str">
        <f t="shared" si="320"/>
        <v/>
      </c>
    </row>
    <row r="2182" spans="1:28" s="227" customFormat="1" ht="20.2">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9"/>
        <v>0</v>
      </c>
      <c r="AB2182" s="228" t="str">
        <f t="shared" si="320"/>
        <v/>
      </c>
    </row>
    <row r="2183" spans="1:28" s="227" customFormat="1" ht="20.2">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9"/>
        <v>0</v>
      </c>
      <c r="AB2183" s="228" t="str">
        <f t="shared" si="320"/>
        <v/>
      </c>
    </row>
    <row r="2184" spans="1:28" s="227" customFormat="1" ht="20.2">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9"/>
        <v>0</v>
      </c>
      <c r="AB2184" s="228" t="str">
        <f t="shared" si="320"/>
        <v/>
      </c>
    </row>
    <row r="2185" spans="1:28" s="227" customFormat="1" ht="20.2">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9"/>
        <v>0</v>
      </c>
      <c r="AB2185" s="228" t="str">
        <f t="shared" si="320"/>
        <v/>
      </c>
    </row>
    <row r="2186" spans="1:28" s="227" customFormat="1" ht="20.2">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9"/>
        <v>0</v>
      </c>
      <c r="AB2186" s="228" t="str">
        <f t="shared" si="320"/>
        <v/>
      </c>
    </row>
    <row r="2187" spans="1:28" s="227" customFormat="1" ht="20.2">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9"/>
        <v>0</v>
      </c>
      <c r="AB2187" s="228" t="str">
        <f t="shared" si="320"/>
        <v/>
      </c>
    </row>
    <row r="2188" spans="1:28" s="227" customFormat="1" ht="20.2">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9"/>
        <v>0</v>
      </c>
      <c r="AB2188" s="228" t="str">
        <f t="shared" si="320"/>
        <v/>
      </c>
    </row>
    <row r="2189" spans="1:28" s="227" customFormat="1" ht="20.2">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9"/>
        <v>0</v>
      </c>
      <c r="AB2189" s="228" t="str">
        <f t="shared" si="320"/>
        <v/>
      </c>
    </row>
    <row r="2190" spans="1:28" s="227" customFormat="1" ht="20.2">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9"/>
        <v>0</v>
      </c>
      <c r="AB2190" s="228" t="str">
        <f t="shared" si="320"/>
        <v/>
      </c>
    </row>
    <row r="2191" spans="1:28" s="227" customFormat="1" ht="20.2">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9"/>
        <v>0</v>
      </c>
      <c r="AB2191" s="228" t="str">
        <f t="shared" si="320"/>
        <v/>
      </c>
    </row>
    <row r="2192" spans="1:28" s="227" customFormat="1" ht="20.2">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9"/>
        <v>0</v>
      </c>
      <c r="AB2192" s="228" t="str">
        <f t="shared" si="320"/>
        <v/>
      </c>
    </row>
    <row r="2193" spans="1:28" s="227" customFormat="1" ht="20.2">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9"/>
        <v>0</v>
      </c>
      <c r="AB2193" s="228" t="str">
        <f t="shared" si="320"/>
        <v/>
      </c>
    </row>
    <row r="2194" spans="1:28" s="227" customFormat="1" ht="20.2">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9"/>
        <v>0</v>
      </c>
      <c r="AB2194" s="228" t="str">
        <f t="shared" si="320"/>
        <v/>
      </c>
    </row>
    <row r="2195" spans="1:28" s="227" customFormat="1" ht="20.2">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9"/>
        <v>0</v>
      </c>
      <c r="AB2195" s="228" t="str">
        <f t="shared" si="320"/>
        <v/>
      </c>
    </row>
    <row r="2196" spans="1:28" s="227" customFormat="1" ht="20.2">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9"/>
        <v>0</v>
      </c>
      <c r="AB2196" s="228" t="str">
        <f t="shared" si="320"/>
        <v/>
      </c>
    </row>
    <row r="2197" spans="1:28" s="227" customFormat="1" ht="20.2">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9"/>
        <v>0</v>
      </c>
      <c r="AB2197" s="228" t="str">
        <f t="shared" si="320"/>
        <v/>
      </c>
    </row>
    <row r="2198" spans="1:28" s="227" customFormat="1" ht="20.2">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9"/>
        <v>0</v>
      </c>
      <c r="AB2198" s="228" t="str">
        <f t="shared" si="320"/>
        <v/>
      </c>
    </row>
    <row r="2199" spans="1:28" s="227" customFormat="1" ht="20.2">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9"/>
        <v>0</v>
      </c>
      <c r="AB2199" s="228" t="str">
        <f t="shared" si="320"/>
        <v/>
      </c>
    </row>
    <row r="2200" spans="1:28" s="227" customFormat="1" ht="20.2">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2">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2">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2">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2">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2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22">IF(AND(C2204="Smelter not listed",OR(LEN(D2204)=0,LEN(E2204)=0)),1,0)</f>
        <v>0</v>
      </c>
      <c r="AB2204" s="228" t="str">
        <f t="shared" ref="AB2204:AB2234" si="323">B2204&amp;C2204</f>
        <v/>
      </c>
    </row>
    <row r="2205" spans="1:28" s="227" customFormat="1" ht="20.2">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2"/>
        <v>0</v>
      </c>
      <c r="AB2205" s="228" t="str">
        <f t="shared" si="323"/>
        <v/>
      </c>
    </row>
    <row r="2206" spans="1:28" s="227" customFormat="1" ht="20.2">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2"/>
        <v>0</v>
      </c>
      <c r="AB2206" s="228" t="str">
        <f t="shared" si="323"/>
        <v/>
      </c>
    </row>
    <row r="2207" spans="1:28" s="227" customFormat="1" ht="20.2">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2"/>
        <v>0</v>
      </c>
      <c r="AB2207" s="228" t="str">
        <f t="shared" si="323"/>
        <v/>
      </c>
    </row>
    <row r="2208" spans="1:28" s="227" customFormat="1" ht="20.2">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2"/>
        <v>0</v>
      </c>
      <c r="AB2208" s="228" t="str">
        <f t="shared" si="323"/>
        <v/>
      </c>
    </row>
    <row r="2209" spans="1:28" s="227" customFormat="1" ht="20.2">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2"/>
        <v>0</v>
      </c>
      <c r="AB2209" s="228" t="str">
        <f t="shared" si="323"/>
        <v/>
      </c>
    </row>
    <row r="2210" spans="1:28" s="227" customFormat="1" ht="20.2">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2"/>
        <v>0</v>
      </c>
      <c r="AB2210" s="228" t="str">
        <f t="shared" si="323"/>
        <v/>
      </c>
    </row>
    <row r="2211" spans="1:28" s="227" customFormat="1" ht="20.2">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2"/>
        <v>0</v>
      </c>
      <c r="AB2211" s="228" t="str">
        <f t="shared" si="323"/>
        <v/>
      </c>
    </row>
    <row r="2212" spans="1:28" s="227" customFormat="1" ht="20.2">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2"/>
        <v>0</v>
      </c>
      <c r="AB2212" s="228" t="str">
        <f t="shared" si="323"/>
        <v/>
      </c>
    </row>
    <row r="2213" spans="1:28" s="227" customFormat="1" ht="20.2">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2"/>
        <v>0</v>
      </c>
      <c r="AB2213" s="228" t="str">
        <f t="shared" si="323"/>
        <v/>
      </c>
    </row>
    <row r="2214" spans="1:28" s="227" customFormat="1" ht="20.2">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2"/>
        <v>0</v>
      </c>
      <c r="AB2214" s="228" t="str">
        <f t="shared" si="323"/>
        <v/>
      </c>
    </row>
    <row r="2215" spans="1:28" s="227" customFormat="1" ht="20.2">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2"/>
        <v>0</v>
      </c>
      <c r="AB2215" s="228" t="str">
        <f t="shared" si="323"/>
        <v/>
      </c>
    </row>
    <row r="2216" spans="1:28" s="227" customFormat="1" ht="20.2">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2"/>
        <v>0</v>
      </c>
      <c r="AB2216" s="228" t="str">
        <f t="shared" si="323"/>
        <v/>
      </c>
    </row>
    <row r="2217" spans="1:28" s="227" customFormat="1" ht="20.2">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2"/>
        <v>0</v>
      </c>
      <c r="AB2217" s="228" t="str">
        <f t="shared" si="323"/>
        <v/>
      </c>
    </row>
    <row r="2218" spans="1:28" s="227" customFormat="1" ht="20.2">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2"/>
        <v>0</v>
      </c>
      <c r="AB2218" s="228" t="str">
        <f t="shared" si="323"/>
        <v/>
      </c>
    </row>
    <row r="2219" spans="1:28" s="227" customFormat="1" ht="20.2">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2"/>
        <v>0</v>
      </c>
      <c r="AB2219" s="228" t="str">
        <f t="shared" si="323"/>
        <v/>
      </c>
    </row>
    <row r="2220" spans="1:28" s="227" customFormat="1" ht="20.2">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2"/>
        <v>0</v>
      </c>
      <c r="AB2220" s="228" t="str">
        <f t="shared" si="323"/>
        <v/>
      </c>
    </row>
    <row r="2221" spans="1:28" s="227" customFormat="1" ht="20.2">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2"/>
        <v>0</v>
      </c>
      <c r="AB2221" s="228" t="str">
        <f t="shared" si="323"/>
        <v/>
      </c>
    </row>
    <row r="2222" spans="1:28" s="227" customFormat="1" ht="20.2">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2"/>
        <v>0</v>
      </c>
      <c r="AB2222" s="228" t="str">
        <f t="shared" si="323"/>
        <v/>
      </c>
    </row>
    <row r="2223" spans="1:28" s="227" customFormat="1" ht="20.2">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2"/>
        <v>0</v>
      </c>
      <c r="AB2223" s="228" t="str">
        <f t="shared" si="323"/>
        <v/>
      </c>
    </row>
    <row r="2224" spans="1:28" s="227" customFormat="1" ht="20.2">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2"/>
        <v>0</v>
      </c>
      <c r="AB2224" s="228" t="str">
        <f t="shared" si="323"/>
        <v/>
      </c>
    </row>
    <row r="2225" spans="1:28" s="227" customFormat="1" ht="20.2">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2"/>
        <v>0</v>
      </c>
      <c r="AB2225" s="228" t="str">
        <f t="shared" si="323"/>
        <v/>
      </c>
    </row>
    <row r="2226" spans="1:28" s="227" customFormat="1" ht="20.2">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2"/>
        <v>0</v>
      </c>
      <c r="AB2226" s="228" t="str">
        <f t="shared" si="323"/>
        <v/>
      </c>
    </row>
    <row r="2227" spans="1:28" s="227" customFormat="1" ht="20.2">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2"/>
        <v>0</v>
      </c>
      <c r="AB2227" s="228" t="str">
        <f t="shared" si="323"/>
        <v/>
      </c>
    </row>
    <row r="2228" spans="1:28" s="227" customFormat="1" ht="20.2">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2"/>
        <v>0</v>
      </c>
      <c r="AB2228" s="228" t="str">
        <f t="shared" si="323"/>
        <v/>
      </c>
    </row>
    <row r="2229" spans="1:28" s="227" customFormat="1" ht="20.2">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2"/>
        <v>0</v>
      </c>
      <c r="AB2229" s="228" t="str">
        <f t="shared" si="323"/>
        <v/>
      </c>
    </row>
    <row r="2230" spans="1:28" s="227" customFormat="1" ht="20.2">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2"/>
        <v>0</v>
      </c>
      <c r="AB2230" s="228" t="str">
        <f t="shared" si="323"/>
        <v/>
      </c>
    </row>
    <row r="2231" spans="1:28" s="227" customFormat="1" ht="20.2">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2"/>
        <v>0</v>
      </c>
      <c r="AB2231" s="228" t="str">
        <f t="shared" si="323"/>
        <v/>
      </c>
    </row>
    <row r="2232" spans="1:28" s="227" customFormat="1" ht="20.2">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2"/>
        <v>0</v>
      </c>
      <c r="AB2232" s="228" t="str">
        <f t="shared" si="323"/>
        <v/>
      </c>
    </row>
    <row r="2233" spans="1:28" s="227" customFormat="1" ht="20.2">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2"/>
        <v>0</v>
      </c>
      <c r="AB2233" s="228" t="str">
        <f t="shared" si="323"/>
        <v/>
      </c>
    </row>
    <row r="2234" spans="1:28" s="227" customFormat="1" ht="20.2">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2"/>
        <v>0</v>
      </c>
      <c r="AB2234" s="228" t="str">
        <f t="shared" si="323"/>
        <v/>
      </c>
    </row>
    <row r="2235" spans="1:28" s="227" customFormat="1" ht="20.2">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2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25">IF(AND(C2235="Smelter not listed",OR(LEN(D2235)=0,LEN(E2235)=0)),1,0)</f>
        <v>0</v>
      </c>
      <c r="AB2235" s="228" t="str">
        <f t="shared" ref="AB2235" si="326">B2235&amp;C2235</f>
        <v/>
      </c>
    </row>
    <row r="2236" spans="1:28" s="227" customFormat="1" ht="20.2">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2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8">IF(AND(C2236="Smelter not listed",OR(LEN(D2236)=0,LEN(E2236)=0)),1,0)</f>
        <v>0</v>
      </c>
      <c r="AB2236" s="228" t="str">
        <f t="shared" ref="AB2236:AB2267" si="329">B2236&amp;C2236</f>
        <v/>
      </c>
    </row>
    <row r="2237" spans="1:28" s="227" customFormat="1" ht="20.2">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8"/>
        <v>0</v>
      </c>
      <c r="AB2237" s="228" t="str">
        <f t="shared" si="329"/>
        <v/>
      </c>
    </row>
    <row r="2238" spans="1:28" s="227" customFormat="1" ht="20.2">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8"/>
        <v>0</v>
      </c>
      <c r="AB2238" s="228" t="str">
        <f t="shared" si="329"/>
        <v/>
      </c>
    </row>
    <row r="2239" spans="1:28" s="227" customFormat="1" ht="20.2">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8"/>
        <v>0</v>
      </c>
      <c r="AB2239" s="228" t="str">
        <f t="shared" si="329"/>
        <v/>
      </c>
    </row>
    <row r="2240" spans="1:28" s="227" customFormat="1" ht="20.2">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8"/>
        <v>0</v>
      </c>
      <c r="AB2240" s="228" t="str">
        <f t="shared" si="329"/>
        <v/>
      </c>
    </row>
    <row r="2241" spans="1:28" s="227" customFormat="1" ht="20.2">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8"/>
        <v>0</v>
      </c>
      <c r="AB2241" s="228" t="str">
        <f t="shared" si="329"/>
        <v/>
      </c>
    </row>
    <row r="2242" spans="1:28" s="227" customFormat="1" ht="20.2">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8"/>
        <v>0</v>
      </c>
      <c r="AB2242" s="228" t="str">
        <f t="shared" si="329"/>
        <v/>
      </c>
    </row>
    <row r="2243" spans="1:28" s="227" customFormat="1" ht="20.2">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8"/>
        <v>0</v>
      </c>
      <c r="AB2243" s="228" t="str">
        <f t="shared" si="329"/>
        <v/>
      </c>
    </row>
    <row r="2244" spans="1:28" s="227" customFormat="1" ht="20.2">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8"/>
        <v>0</v>
      </c>
      <c r="AB2244" s="228" t="str">
        <f t="shared" si="329"/>
        <v/>
      </c>
    </row>
    <row r="2245" spans="1:28" s="227" customFormat="1" ht="20.2">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8"/>
        <v>0</v>
      </c>
      <c r="AB2245" s="228" t="str">
        <f t="shared" si="329"/>
        <v/>
      </c>
    </row>
    <row r="2246" spans="1:28" s="227" customFormat="1" ht="20.2">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8"/>
        <v>0</v>
      </c>
      <c r="AB2246" s="228" t="str">
        <f t="shared" si="329"/>
        <v/>
      </c>
    </row>
    <row r="2247" spans="1:28" s="227" customFormat="1" ht="20.2">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8"/>
        <v>0</v>
      </c>
      <c r="AB2247" s="228" t="str">
        <f t="shared" si="329"/>
        <v/>
      </c>
    </row>
    <row r="2248" spans="1:28" s="227" customFormat="1" ht="20.2">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8"/>
        <v>0</v>
      </c>
      <c r="AB2248" s="228" t="str">
        <f t="shared" si="329"/>
        <v/>
      </c>
    </row>
    <row r="2249" spans="1:28" s="227" customFormat="1" ht="20.2">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8"/>
        <v>0</v>
      </c>
      <c r="AB2249" s="228" t="str">
        <f t="shared" si="329"/>
        <v/>
      </c>
    </row>
    <row r="2250" spans="1:28" s="227" customFormat="1" ht="20.2">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8"/>
        <v>0</v>
      </c>
      <c r="AB2250" s="228" t="str">
        <f t="shared" si="329"/>
        <v/>
      </c>
    </row>
    <row r="2251" spans="1:28" s="227" customFormat="1" ht="20.2">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8"/>
        <v>0</v>
      </c>
      <c r="AB2251" s="228" t="str">
        <f t="shared" si="329"/>
        <v/>
      </c>
    </row>
    <row r="2252" spans="1:28" s="227" customFormat="1" ht="20.2">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8"/>
        <v>0</v>
      </c>
      <c r="AB2252" s="228" t="str">
        <f t="shared" si="329"/>
        <v/>
      </c>
    </row>
    <row r="2253" spans="1:28" s="227" customFormat="1" ht="20.2">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8"/>
        <v>0</v>
      </c>
      <c r="AB2253" s="228" t="str">
        <f t="shared" si="329"/>
        <v/>
      </c>
    </row>
    <row r="2254" spans="1:28" s="227" customFormat="1" ht="20.2">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8"/>
        <v>0</v>
      </c>
      <c r="AB2254" s="228" t="str">
        <f t="shared" si="329"/>
        <v/>
      </c>
    </row>
    <row r="2255" spans="1:28" s="227" customFormat="1" ht="20.2">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8"/>
        <v>0</v>
      </c>
      <c r="AB2255" s="228" t="str">
        <f t="shared" si="329"/>
        <v/>
      </c>
    </row>
    <row r="2256" spans="1:28" s="227" customFormat="1" ht="20.2">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8"/>
        <v>0</v>
      </c>
      <c r="AB2256" s="228" t="str">
        <f t="shared" si="329"/>
        <v/>
      </c>
    </row>
    <row r="2257" spans="1:28" s="227" customFormat="1" ht="20.2">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8"/>
        <v>0</v>
      </c>
      <c r="AB2257" s="228" t="str">
        <f t="shared" si="329"/>
        <v/>
      </c>
    </row>
    <row r="2258" spans="1:28" s="227" customFormat="1" ht="20.2">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8"/>
        <v>0</v>
      </c>
      <c r="AB2258" s="228" t="str">
        <f t="shared" si="329"/>
        <v/>
      </c>
    </row>
    <row r="2259" spans="1:28" s="227" customFormat="1" ht="20.2">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8"/>
        <v>0</v>
      </c>
      <c r="AB2259" s="228" t="str">
        <f t="shared" si="329"/>
        <v/>
      </c>
    </row>
    <row r="2260" spans="1:28" s="227" customFormat="1" ht="20.2">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8"/>
        <v>0</v>
      </c>
      <c r="AB2260" s="228" t="str">
        <f t="shared" si="329"/>
        <v/>
      </c>
    </row>
    <row r="2261" spans="1:28" s="227" customFormat="1" ht="20.2">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8"/>
        <v>0</v>
      </c>
      <c r="AB2261" s="228" t="str">
        <f t="shared" si="329"/>
        <v/>
      </c>
    </row>
    <row r="2262" spans="1:28" s="227" customFormat="1" ht="20.2">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8"/>
        <v>0</v>
      </c>
      <c r="AB2262" s="228" t="str">
        <f t="shared" si="329"/>
        <v/>
      </c>
    </row>
    <row r="2263" spans="1:28" s="227" customFormat="1" ht="20.2">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8"/>
        <v>0</v>
      </c>
      <c r="AB2263" s="228" t="str">
        <f t="shared" si="329"/>
        <v/>
      </c>
    </row>
    <row r="2264" spans="1:28" s="227" customFormat="1" ht="20.2">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2">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2">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2">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2">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3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31">IF(AND(C2268="Smelter not listed",OR(LEN(D2268)=0,LEN(E2268)=0)),1,0)</f>
        <v>0</v>
      </c>
      <c r="AB2268" s="228" t="str">
        <f t="shared" ref="AB2268:AB2298" si="332">B2268&amp;C2268</f>
        <v/>
      </c>
    </row>
    <row r="2269" spans="1:28" s="227" customFormat="1" ht="20.2">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3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1"/>
        <v>0</v>
      </c>
      <c r="AB2269" s="228" t="str">
        <f t="shared" si="332"/>
        <v/>
      </c>
    </row>
    <row r="2270" spans="1:28" s="227" customFormat="1" ht="20.2">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3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1"/>
        <v>0</v>
      </c>
      <c r="AB2270" s="228" t="str">
        <f t="shared" si="332"/>
        <v/>
      </c>
    </row>
    <row r="2271" spans="1:28" s="227" customFormat="1" ht="20.2">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1"/>
        <v>0</v>
      </c>
      <c r="AB2271" s="228" t="str">
        <f t="shared" si="332"/>
        <v/>
      </c>
    </row>
    <row r="2272" spans="1:28" s="227" customFormat="1" ht="20.2">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1"/>
        <v>0</v>
      </c>
      <c r="AB2272" s="228" t="str">
        <f t="shared" si="332"/>
        <v/>
      </c>
    </row>
    <row r="2273" spans="1:28" s="227" customFormat="1" ht="20.2">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1"/>
        <v>0</v>
      </c>
      <c r="AB2273" s="228" t="str">
        <f t="shared" si="332"/>
        <v/>
      </c>
    </row>
    <row r="2274" spans="1:28" s="227" customFormat="1" ht="20.2">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1"/>
        <v>0</v>
      </c>
      <c r="AB2274" s="228" t="str">
        <f t="shared" si="332"/>
        <v/>
      </c>
    </row>
    <row r="2275" spans="1:28" s="227" customFormat="1" ht="20.2">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1"/>
        <v>0</v>
      </c>
      <c r="AB2275" s="228" t="str">
        <f t="shared" si="332"/>
        <v/>
      </c>
    </row>
    <row r="2276" spans="1:28" s="227" customFormat="1" ht="20.2">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1"/>
        <v>0</v>
      </c>
      <c r="AB2276" s="228" t="str">
        <f t="shared" si="332"/>
        <v/>
      </c>
    </row>
    <row r="2277" spans="1:28" s="227" customFormat="1" ht="20.2">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1"/>
        <v>0</v>
      </c>
      <c r="AB2277" s="228" t="str">
        <f t="shared" si="332"/>
        <v/>
      </c>
    </row>
    <row r="2278" spans="1:28" s="227" customFormat="1" ht="20.2">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1"/>
        <v>0</v>
      </c>
      <c r="AB2278" s="228" t="str">
        <f t="shared" si="332"/>
        <v/>
      </c>
    </row>
    <row r="2279" spans="1:28" s="227" customFormat="1" ht="20.2">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1"/>
        <v>0</v>
      </c>
      <c r="AB2279" s="228" t="str">
        <f t="shared" si="332"/>
        <v/>
      </c>
    </row>
    <row r="2280" spans="1:28" s="227" customFormat="1" ht="20.2">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1"/>
        <v>0</v>
      </c>
      <c r="AB2280" s="228" t="str">
        <f t="shared" si="332"/>
        <v/>
      </c>
    </row>
    <row r="2281" spans="1:28" s="227" customFormat="1" ht="20.2">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1"/>
        <v>0</v>
      </c>
      <c r="AB2281" s="228" t="str">
        <f t="shared" si="332"/>
        <v/>
      </c>
    </row>
    <row r="2282" spans="1:28" s="227" customFormat="1" ht="20.2">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1"/>
        <v>0</v>
      </c>
      <c r="AB2282" s="228" t="str">
        <f t="shared" si="332"/>
        <v/>
      </c>
    </row>
    <row r="2283" spans="1:28" s="227" customFormat="1" ht="20.2">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1"/>
        <v>0</v>
      </c>
      <c r="AB2283" s="228" t="str">
        <f t="shared" si="332"/>
        <v/>
      </c>
    </row>
    <row r="2284" spans="1:28" s="227" customFormat="1" ht="20.2">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1"/>
        <v>0</v>
      </c>
      <c r="AB2284" s="228" t="str">
        <f t="shared" si="332"/>
        <v/>
      </c>
    </row>
    <row r="2285" spans="1:28" s="227" customFormat="1" ht="20.2">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1"/>
        <v>0</v>
      </c>
      <c r="AB2285" s="228" t="str">
        <f t="shared" si="332"/>
        <v/>
      </c>
    </row>
    <row r="2286" spans="1:28" s="227" customFormat="1" ht="20.2">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1"/>
        <v>0</v>
      </c>
      <c r="AB2286" s="228" t="str">
        <f t="shared" si="332"/>
        <v/>
      </c>
    </row>
    <row r="2287" spans="1:28" s="227" customFormat="1" ht="20.2">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1"/>
        <v>0</v>
      </c>
      <c r="AB2287" s="228" t="str">
        <f t="shared" si="332"/>
        <v/>
      </c>
    </row>
    <row r="2288" spans="1:28" s="227" customFormat="1" ht="20.2">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1"/>
        <v>0</v>
      </c>
      <c r="AB2288" s="228" t="str">
        <f t="shared" si="332"/>
        <v/>
      </c>
    </row>
    <row r="2289" spans="1:28" s="227" customFormat="1" ht="20.2">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1"/>
        <v>0</v>
      </c>
      <c r="AB2289" s="228" t="str">
        <f t="shared" si="332"/>
        <v/>
      </c>
    </row>
    <row r="2290" spans="1:28" s="227" customFormat="1" ht="20.2">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1"/>
        <v>0</v>
      </c>
      <c r="AB2290" s="228" t="str">
        <f t="shared" si="332"/>
        <v/>
      </c>
    </row>
    <row r="2291" spans="1:28" s="227" customFormat="1" ht="20.2">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1"/>
        <v>0</v>
      </c>
      <c r="AB2291" s="228" t="str">
        <f t="shared" si="332"/>
        <v/>
      </c>
    </row>
    <row r="2292" spans="1:28" s="227" customFormat="1" ht="20.2">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1"/>
        <v>0</v>
      </c>
      <c r="AB2292" s="228" t="str">
        <f t="shared" si="332"/>
        <v/>
      </c>
    </row>
    <row r="2293" spans="1:28" s="227" customFormat="1" ht="20.2">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1"/>
        <v>0</v>
      </c>
      <c r="AB2293" s="228" t="str">
        <f t="shared" si="332"/>
        <v/>
      </c>
    </row>
    <row r="2294" spans="1:28" s="227" customFormat="1" ht="20.2">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1"/>
        <v>0</v>
      </c>
      <c r="AB2294" s="228" t="str">
        <f t="shared" si="332"/>
        <v/>
      </c>
    </row>
    <row r="2295" spans="1:28" s="227" customFormat="1" ht="20.2">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1"/>
        <v>0</v>
      </c>
      <c r="AB2295" s="228" t="str">
        <f t="shared" si="332"/>
        <v/>
      </c>
    </row>
    <row r="2296" spans="1:28" s="227" customFormat="1" ht="20.2">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1"/>
        <v>0</v>
      </c>
      <c r="AB2296" s="228" t="str">
        <f t="shared" si="332"/>
        <v/>
      </c>
    </row>
    <row r="2297" spans="1:28" s="227" customFormat="1" ht="20.2">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1"/>
        <v>0</v>
      </c>
      <c r="AB2297" s="228" t="str">
        <f t="shared" si="332"/>
        <v/>
      </c>
    </row>
    <row r="2298" spans="1:28" s="227" customFormat="1" ht="20.2">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1"/>
        <v>0</v>
      </c>
      <c r="AB2298" s="228" t="str">
        <f t="shared" si="332"/>
        <v/>
      </c>
    </row>
    <row r="2299" spans="1:28" s="227" customFormat="1" ht="20.2">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3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34">IF(AND(C2299="Smelter not listed",OR(LEN(D2299)=0,LEN(E2299)=0)),1,0)</f>
        <v>0</v>
      </c>
      <c r="AB2299" s="228" t="str">
        <f t="shared" ref="AB2299" si="335">B2299&amp;C2299</f>
        <v/>
      </c>
    </row>
    <row r="2300" spans="1:28" s="227" customFormat="1" ht="20.2">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3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37">IF(AND(C2300="Smelter not listed",OR(LEN(D2300)=0,LEN(E2300)=0)),1,0)</f>
        <v>0</v>
      </c>
      <c r="AB2300" s="228" t="str">
        <f t="shared" ref="AB2300:AB2331" si="338">B2300&amp;C2300</f>
        <v/>
      </c>
    </row>
    <row r="2301" spans="1:28" s="227" customFormat="1" ht="20.2">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7"/>
        <v>0</v>
      </c>
      <c r="AB2301" s="228" t="str">
        <f t="shared" si="338"/>
        <v/>
      </c>
    </row>
    <row r="2302" spans="1:28" s="227" customFormat="1" ht="20.2">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7"/>
        <v>0</v>
      </c>
      <c r="AB2302" s="228" t="str">
        <f t="shared" si="338"/>
        <v/>
      </c>
    </row>
    <row r="2303" spans="1:28" s="227" customFormat="1" ht="20.2">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7"/>
        <v>0</v>
      </c>
      <c r="AB2303" s="228" t="str">
        <f t="shared" si="338"/>
        <v/>
      </c>
    </row>
    <row r="2304" spans="1:28" s="227" customFormat="1" ht="20.2">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7"/>
        <v>0</v>
      </c>
      <c r="AB2304" s="228" t="str">
        <f t="shared" si="338"/>
        <v/>
      </c>
    </row>
    <row r="2305" spans="1:28" s="227" customFormat="1" ht="20.2">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7"/>
        <v>0</v>
      </c>
      <c r="AB2305" s="228" t="str">
        <f t="shared" si="338"/>
        <v/>
      </c>
    </row>
    <row r="2306" spans="1:28" s="227" customFormat="1" ht="20.2">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7"/>
        <v>0</v>
      </c>
      <c r="AB2306" s="228" t="str">
        <f t="shared" si="338"/>
        <v/>
      </c>
    </row>
    <row r="2307" spans="1:28" s="227" customFormat="1" ht="20.2">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7"/>
        <v>0</v>
      </c>
      <c r="AB2307" s="228" t="str">
        <f t="shared" si="338"/>
        <v/>
      </c>
    </row>
    <row r="2308" spans="1:28" s="227" customFormat="1" ht="20.2">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7"/>
        <v>0</v>
      </c>
      <c r="AB2308" s="228" t="str">
        <f t="shared" si="338"/>
        <v/>
      </c>
    </row>
    <row r="2309" spans="1:28" s="227" customFormat="1" ht="20.2">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7"/>
        <v>0</v>
      </c>
      <c r="AB2309" s="228" t="str">
        <f t="shared" si="338"/>
        <v/>
      </c>
    </row>
    <row r="2310" spans="1:28" s="227" customFormat="1" ht="20.2">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7"/>
        <v>0</v>
      </c>
      <c r="AB2310" s="228" t="str">
        <f t="shared" si="338"/>
        <v/>
      </c>
    </row>
    <row r="2311" spans="1:28" s="227" customFormat="1" ht="20.2">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7"/>
        <v>0</v>
      </c>
      <c r="AB2311" s="228" t="str">
        <f t="shared" si="338"/>
        <v/>
      </c>
    </row>
    <row r="2312" spans="1:28" s="227" customFormat="1" ht="20.2">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7"/>
        <v>0</v>
      </c>
      <c r="AB2312" s="228" t="str">
        <f t="shared" si="338"/>
        <v/>
      </c>
    </row>
    <row r="2313" spans="1:28" s="227" customFormat="1" ht="20.2">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7"/>
        <v>0</v>
      </c>
      <c r="AB2313" s="228" t="str">
        <f t="shared" si="338"/>
        <v/>
      </c>
    </row>
    <row r="2314" spans="1:28" s="227" customFormat="1" ht="20.2">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7"/>
        <v>0</v>
      </c>
      <c r="AB2314" s="228" t="str">
        <f t="shared" si="338"/>
        <v/>
      </c>
    </row>
    <row r="2315" spans="1:28" s="227" customFormat="1" ht="20.2">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7"/>
        <v>0</v>
      </c>
      <c r="AB2315" s="228" t="str">
        <f t="shared" si="338"/>
        <v/>
      </c>
    </row>
    <row r="2316" spans="1:28" s="227" customFormat="1" ht="20.2">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7"/>
        <v>0</v>
      </c>
      <c r="AB2316" s="228" t="str">
        <f t="shared" si="338"/>
        <v/>
      </c>
    </row>
    <row r="2317" spans="1:28" s="227" customFormat="1" ht="20.2">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7"/>
        <v>0</v>
      </c>
      <c r="AB2317" s="228" t="str">
        <f t="shared" si="338"/>
        <v/>
      </c>
    </row>
    <row r="2318" spans="1:28" s="227" customFormat="1" ht="20.2">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7"/>
        <v>0</v>
      </c>
      <c r="AB2318" s="228" t="str">
        <f t="shared" si="338"/>
        <v/>
      </c>
    </row>
    <row r="2319" spans="1:28" s="227" customFormat="1" ht="20.2">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7"/>
        <v>0</v>
      </c>
      <c r="AB2319" s="228" t="str">
        <f t="shared" si="338"/>
        <v/>
      </c>
    </row>
    <row r="2320" spans="1:28" s="227" customFormat="1" ht="20.2">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7"/>
        <v>0</v>
      </c>
      <c r="AB2320" s="228" t="str">
        <f t="shared" si="338"/>
        <v/>
      </c>
    </row>
    <row r="2321" spans="1:28" s="227" customFormat="1" ht="20.2">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7"/>
        <v>0</v>
      </c>
      <c r="AB2321" s="228" t="str">
        <f t="shared" si="338"/>
        <v/>
      </c>
    </row>
    <row r="2322" spans="1:28" s="227" customFormat="1" ht="20.2">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7"/>
        <v>0</v>
      </c>
      <c r="AB2322" s="228" t="str">
        <f t="shared" si="338"/>
        <v/>
      </c>
    </row>
    <row r="2323" spans="1:28" s="227" customFormat="1" ht="20.2">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7"/>
        <v>0</v>
      </c>
      <c r="AB2323" s="228" t="str">
        <f t="shared" si="338"/>
        <v/>
      </c>
    </row>
    <row r="2324" spans="1:28" s="227" customFormat="1" ht="20.2">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7"/>
        <v>0</v>
      </c>
      <c r="AB2324" s="228" t="str">
        <f t="shared" si="338"/>
        <v/>
      </c>
    </row>
    <row r="2325" spans="1:28" s="227" customFormat="1" ht="20.2">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7"/>
        <v>0</v>
      </c>
      <c r="AB2325" s="228" t="str">
        <f t="shared" si="338"/>
        <v/>
      </c>
    </row>
    <row r="2326" spans="1:28" s="227" customFormat="1" ht="20.2">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7"/>
        <v>0</v>
      </c>
      <c r="AB2326" s="228" t="str">
        <f t="shared" si="338"/>
        <v/>
      </c>
    </row>
    <row r="2327" spans="1:28" s="227" customFormat="1" ht="20.2">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7"/>
        <v>0</v>
      </c>
      <c r="AB2327" s="228" t="str">
        <f t="shared" si="338"/>
        <v/>
      </c>
    </row>
    <row r="2328" spans="1:28" s="227" customFormat="1" ht="20.2">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7"/>
        <v>0</v>
      </c>
      <c r="AB2328" s="228" t="str">
        <f t="shared" si="338"/>
        <v/>
      </c>
    </row>
    <row r="2329" spans="1:28" s="227" customFormat="1" ht="20.2">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7"/>
        <v>0</v>
      </c>
      <c r="AB2329" s="228" t="str">
        <f t="shared" si="338"/>
        <v/>
      </c>
    </row>
    <row r="2330" spans="1:28" s="227" customFormat="1" ht="20.2">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2">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2">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40">IF(AND(C2332="Smelter not listed",OR(LEN(D2332)=0,LEN(E2332)=0)),1,0)</f>
        <v>0</v>
      </c>
      <c r="AB2332" s="228" t="str">
        <f t="shared" ref="AB2332:AB2362" si="341">B2332&amp;C2332</f>
        <v/>
      </c>
    </row>
    <row r="2333" spans="1:28" s="227" customFormat="1" ht="20.2">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40"/>
        <v>0</v>
      </c>
      <c r="AB2333" s="228" t="str">
        <f t="shared" si="341"/>
        <v/>
      </c>
    </row>
    <row r="2334" spans="1:28" s="227" customFormat="1" ht="20.2">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40"/>
        <v>0</v>
      </c>
      <c r="AB2334" s="228" t="str">
        <f t="shared" si="341"/>
        <v/>
      </c>
    </row>
    <row r="2335" spans="1:28" s="227" customFormat="1" ht="20.2">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40"/>
        <v>0</v>
      </c>
      <c r="AB2335" s="228" t="str">
        <f t="shared" si="341"/>
        <v/>
      </c>
    </row>
    <row r="2336" spans="1:28" s="227" customFormat="1" ht="20.2">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40"/>
        <v>0</v>
      </c>
      <c r="AB2336" s="228" t="str">
        <f t="shared" si="341"/>
        <v/>
      </c>
    </row>
    <row r="2337" spans="1:28" s="227" customFormat="1" ht="20.2">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40"/>
        <v>0</v>
      </c>
      <c r="AB2337" s="228" t="str">
        <f t="shared" si="341"/>
        <v/>
      </c>
    </row>
    <row r="2338" spans="1:28" s="227" customFormat="1" ht="20.2">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40"/>
        <v>0</v>
      </c>
      <c r="AB2338" s="228" t="str">
        <f t="shared" si="341"/>
        <v/>
      </c>
    </row>
    <row r="2339" spans="1:28" s="227" customFormat="1" ht="20.2">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40"/>
        <v>0</v>
      </c>
      <c r="AB2339" s="228" t="str">
        <f t="shared" si="341"/>
        <v/>
      </c>
    </row>
    <row r="2340" spans="1:28" s="227" customFormat="1" ht="20.2">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40"/>
        <v>0</v>
      </c>
      <c r="AB2340" s="228" t="str">
        <f t="shared" si="341"/>
        <v/>
      </c>
    </row>
    <row r="2341" spans="1:28" s="227" customFormat="1" ht="20.2">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40"/>
        <v>0</v>
      </c>
      <c r="AB2341" s="228" t="str">
        <f t="shared" si="341"/>
        <v/>
      </c>
    </row>
    <row r="2342" spans="1:28" s="227" customFormat="1" ht="20.2">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40"/>
        <v>0</v>
      </c>
      <c r="AB2342" s="228" t="str">
        <f t="shared" si="341"/>
        <v/>
      </c>
    </row>
    <row r="2343" spans="1:28" s="227" customFormat="1" ht="20.2">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40"/>
        <v>0</v>
      </c>
      <c r="AB2343" s="228" t="str">
        <f t="shared" si="341"/>
        <v/>
      </c>
    </row>
    <row r="2344" spans="1:28" s="227" customFormat="1" ht="20.2">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40"/>
        <v>0</v>
      </c>
      <c r="AB2344" s="228" t="str">
        <f t="shared" si="341"/>
        <v/>
      </c>
    </row>
    <row r="2345" spans="1:28" s="227" customFormat="1" ht="20.2">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40"/>
        <v>0</v>
      </c>
      <c r="AB2345" s="228" t="str">
        <f t="shared" si="341"/>
        <v/>
      </c>
    </row>
    <row r="2346" spans="1:28" s="227" customFormat="1" ht="20.2">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40"/>
        <v>0</v>
      </c>
      <c r="AB2346" s="228" t="str">
        <f t="shared" si="341"/>
        <v/>
      </c>
    </row>
    <row r="2347" spans="1:28" s="227" customFormat="1" ht="20.2">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40"/>
        <v>0</v>
      </c>
      <c r="AB2347" s="228" t="str">
        <f t="shared" si="341"/>
        <v/>
      </c>
    </row>
    <row r="2348" spans="1:28" s="227" customFormat="1" ht="20.2">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40"/>
        <v>0</v>
      </c>
      <c r="AB2348" s="228" t="str">
        <f t="shared" si="341"/>
        <v/>
      </c>
    </row>
    <row r="2349" spans="1:28" s="227" customFormat="1" ht="20.2">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0"/>
        <v>0</v>
      </c>
      <c r="AB2349" s="228" t="str">
        <f t="shared" si="341"/>
        <v/>
      </c>
    </row>
    <row r="2350" spans="1:28" s="227" customFormat="1" ht="20.2">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0"/>
        <v>0</v>
      </c>
      <c r="AB2350" s="228" t="str">
        <f t="shared" si="341"/>
        <v/>
      </c>
    </row>
    <row r="2351" spans="1:28" s="227" customFormat="1" ht="20.2">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0"/>
        <v>0</v>
      </c>
      <c r="AB2351" s="228" t="str">
        <f t="shared" si="341"/>
        <v/>
      </c>
    </row>
    <row r="2352" spans="1:28" s="227" customFormat="1" ht="20.2">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0"/>
        <v>0</v>
      </c>
      <c r="AB2352" s="228" t="str">
        <f t="shared" si="341"/>
        <v/>
      </c>
    </row>
    <row r="2353" spans="1:28" s="227" customFormat="1" ht="20.2">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0"/>
        <v>0</v>
      </c>
      <c r="AB2353" s="228" t="str">
        <f t="shared" si="341"/>
        <v/>
      </c>
    </row>
    <row r="2354" spans="1:28" s="227" customFormat="1" ht="20.2">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0"/>
        <v>0</v>
      </c>
      <c r="AB2354" s="228" t="str">
        <f t="shared" si="341"/>
        <v/>
      </c>
    </row>
    <row r="2355" spans="1:28" s="227" customFormat="1" ht="20.2">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0"/>
        <v>0</v>
      </c>
      <c r="AB2355" s="228" t="str">
        <f t="shared" si="341"/>
        <v/>
      </c>
    </row>
    <row r="2356" spans="1:28" s="227" customFormat="1" ht="20.2">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0"/>
        <v>0</v>
      </c>
      <c r="AB2356" s="228" t="str">
        <f t="shared" si="341"/>
        <v/>
      </c>
    </row>
    <row r="2357" spans="1:28" s="227" customFormat="1" ht="20.2">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0"/>
        <v>0</v>
      </c>
      <c r="AB2357" s="228" t="str">
        <f t="shared" si="341"/>
        <v/>
      </c>
    </row>
    <row r="2358" spans="1:28" s="227" customFormat="1" ht="20.2">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0"/>
        <v>0</v>
      </c>
      <c r="AB2358" s="228" t="str">
        <f t="shared" si="341"/>
        <v/>
      </c>
    </row>
    <row r="2359" spans="1:28" s="227" customFormat="1" ht="20.2">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0"/>
        <v>0</v>
      </c>
      <c r="AB2359" s="228" t="str">
        <f t="shared" si="341"/>
        <v/>
      </c>
    </row>
    <row r="2360" spans="1:28" s="227" customFormat="1" ht="20.2">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0"/>
        <v>0</v>
      </c>
      <c r="AB2360" s="228" t="str">
        <f t="shared" si="341"/>
        <v/>
      </c>
    </row>
    <row r="2361" spans="1:28" s="227" customFormat="1" ht="20.2">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0"/>
        <v>0</v>
      </c>
      <c r="AB2361" s="228" t="str">
        <f t="shared" si="341"/>
        <v/>
      </c>
    </row>
    <row r="2362" spans="1:28" s="227" customFormat="1" ht="20.2">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0"/>
        <v>0</v>
      </c>
      <c r="AB2362" s="228" t="str">
        <f t="shared" si="341"/>
        <v/>
      </c>
    </row>
    <row r="2363" spans="1:28" s="227" customFormat="1" ht="20.2">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4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43">IF(AND(C2363="Smelter not listed",OR(LEN(D2363)=0,LEN(E2363)=0)),1,0)</f>
        <v>0</v>
      </c>
      <c r="AB2363" s="228" t="str">
        <f t="shared" ref="AB2363" si="344">B2363&amp;C2363</f>
        <v/>
      </c>
    </row>
    <row r="2364" spans="1:28" s="227" customFormat="1" ht="20.2">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4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46">IF(AND(C2364="Smelter not listed",OR(LEN(D2364)=0,LEN(E2364)=0)),1,0)</f>
        <v>0</v>
      </c>
      <c r="AB2364" s="228" t="str">
        <f t="shared" ref="AB2364:AB2395" si="347">B2364&amp;C2364</f>
        <v/>
      </c>
    </row>
    <row r="2365" spans="1:28" s="227" customFormat="1" ht="20.2">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6"/>
        <v>0</v>
      </c>
      <c r="AB2365" s="228" t="str">
        <f t="shared" si="347"/>
        <v/>
      </c>
    </row>
    <row r="2366" spans="1:28" s="227" customFormat="1" ht="20.2">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6"/>
        <v>0</v>
      </c>
      <c r="AB2366" s="228" t="str">
        <f t="shared" si="347"/>
        <v/>
      </c>
    </row>
    <row r="2367" spans="1:28" s="227" customFormat="1" ht="20.2">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6"/>
        <v>0</v>
      </c>
      <c r="AB2367" s="228" t="str">
        <f t="shared" si="347"/>
        <v/>
      </c>
    </row>
    <row r="2368" spans="1:28" s="227" customFormat="1" ht="20.2">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6"/>
        <v>0</v>
      </c>
      <c r="AB2368" s="228" t="str">
        <f t="shared" si="347"/>
        <v/>
      </c>
    </row>
    <row r="2369" spans="1:28" s="227" customFormat="1" ht="20.2">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6"/>
        <v>0</v>
      </c>
      <c r="AB2369" s="228" t="str">
        <f t="shared" si="347"/>
        <v/>
      </c>
    </row>
    <row r="2370" spans="1:28" s="227" customFormat="1" ht="20.2">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6"/>
        <v>0</v>
      </c>
      <c r="AB2370" s="228" t="str">
        <f t="shared" si="347"/>
        <v/>
      </c>
    </row>
    <row r="2371" spans="1:28" s="227" customFormat="1" ht="20.2">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6"/>
        <v>0</v>
      </c>
      <c r="AB2371" s="228" t="str">
        <f t="shared" si="347"/>
        <v/>
      </c>
    </row>
    <row r="2372" spans="1:28" s="227" customFormat="1" ht="20.2">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6"/>
        <v>0</v>
      </c>
      <c r="AB2372" s="228" t="str">
        <f t="shared" si="347"/>
        <v/>
      </c>
    </row>
    <row r="2373" spans="1:28" s="227" customFormat="1" ht="20.2">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6"/>
        <v>0</v>
      </c>
      <c r="AB2373" s="228" t="str">
        <f t="shared" si="347"/>
        <v/>
      </c>
    </row>
    <row r="2374" spans="1:28" s="227" customFormat="1" ht="20.2">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6"/>
        <v>0</v>
      </c>
      <c r="AB2374" s="228" t="str">
        <f t="shared" si="347"/>
        <v/>
      </c>
    </row>
    <row r="2375" spans="1:28" s="227" customFormat="1" ht="20.2">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6"/>
        <v>0</v>
      </c>
      <c r="AB2375" s="228" t="str">
        <f t="shared" si="347"/>
        <v/>
      </c>
    </row>
    <row r="2376" spans="1:28" s="227" customFormat="1" ht="20.2">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6"/>
        <v>0</v>
      </c>
      <c r="AB2376" s="228" t="str">
        <f t="shared" si="347"/>
        <v/>
      </c>
    </row>
    <row r="2377" spans="1:28" s="227" customFormat="1" ht="20.2">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6"/>
        <v>0</v>
      </c>
      <c r="AB2377" s="228" t="str">
        <f t="shared" si="347"/>
        <v/>
      </c>
    </row>
    <row r="2378" spans="1:28" s="227" customFormat="1" ht="20.2">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6"/>
        <v>0</v>
      </c>
      <c r="AB2378" s="228" t="str">
        <f t="shared" si="347"/>
        <v/>
      </c>
    </row>
    <row r="2379" spans="1:28" s="227" customFormat="1" ht="20.2">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6"/>
        <v>0</v>
      </c>
      <c r="AB2379" s="228" t="str">
        <f t="shared" si="347"/>
        <v/>
      </c>
    </row>
    <row r="2380" spans="1:28" s="227" customFormat="1" ht="20.2">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6"/>
        <v>0</v>
      </c>
      <c r="AB2380" s="228" t="str">
        <f t="shared" si="347"/>
        <v/>
      </c>
    </row>
    <row r="2381" spans="1:28" s="227" customFormat="1" ht="20.2">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6"/>
        <v>0</v>
      </c>
      <c r="AB2381" s="228" t="str">
        <f t="shared" si="347"/>
        <v/>
      </c>
    </row>
    <row r="2382" spans="1:28" s="227" customFormat="1" ht="20.2">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6"/>
        <v>0</v>
      </c>
      <c r="AB2382" s="228" t="str">
        <f t="shared" si="347"/>
        <v/>
      </c>
    </row>
    <row r="2383" spans="1:28" s="227" customFormat="1" ht="20.2">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6"/>
        <v>0</v>
      </c>
      <c r="AB2383" s="228" t="str">
        <f t="shared" si="347"/>
        <v/>
      </c>
    </row>
    <row r="2384" spans="1:28" s="227" customFormat="1" ht="20.2">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6"/>
        <v>0</v>
      </c>
      <c r="AB2384" s="228" t="str">
        <f t="shared" si="347"/>
        <v/>
      </c>
    </row>
    <row r="2385" spans="1:28" s="227" customFormat="1" ht="20.2">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6"/>
        <v>0</v>
      </c>
      <c r="AB2385" s="228" t="str">
        <f t="shared" si="347"/>
        <v/>
      </c>
    </row>
    <row r="2386" spans="1:28" s="227" customFormat="1" ht="20.2">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6"/>
        <v>0</v>
      </c>
      <c r="AB2386" s="228" t="str">
        <f t="shared" si="347"/>
        <v/>
      </c>
    </row>
    <row r="2387" spans="1:28" s="227" customFormat="1" ht="20.2">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6"/>
        <v>0</v>
      </c>
      <c r="AB2387" s="228" t="str">
        <f t="shared" si="347"/>
        <v/>
      </c>
    </row>
    <row r="2388" spans="1:28" s="227" customFormat="1" ht="20.2">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6"/>
        <v>0</v>
      </c>
      <c r="AB2388" s="228" t="str">
        <f t="shared" si="347"/>
        <v/>
      </c>
    </row>
    <row r="2389" spans="1:28" s="227" customFormat="1" ht="20.2">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6"/>
        <v>0</v>
      </c>
      <c r="AB2389" s="228" t="str">
        <f t="shared" si="347"/>
        <v/>
      </c>
    </row>
    <row r="2390" spans="1:28" s="227" customFormat="1" ht="20.2">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6"/>
        <v>0</v>
      </c>
      <c r="AB2390" s="228" t="str">
        <f t="shared" si="347"/>
        <v/>
      </c>
    </row>
    <row r="2391" spans="1:28" s="227" customFormat="1" ht="20.2">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6"/>
        <v>0</v>
      </c>
      <c r="AB2391" s="228" t="str">
        <f t="shared" si="347"/>
        <v/>
      </c>
    </row>
    <row r="2392" spans="1:28" s="227" customFormat="1" ht="20.2">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6"/>
        <v>0</v>
      </c>
      <c r="AB2392" s="228" t="str">
        <f t="shared" si="347"/>
        <v/>
      </c>
    </row>
    <row r="2393" spans="1:28" s="227" customFormat="1" ht="20.2">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6"/>
        <v>0</v>
      </c>
      <c r="AB2393" s="228" t="str">
        <f t="shared" si="347"/>
        <v/>
      </c>
    </row>
    <row r="2394" spans="1:28" s="227" customFormat="1" ht="20.2">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2">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2">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9">IF(AND(C2396="Smelter not listed",OR(LEN(D2396)=0,LEN(E2396)=0)),1,0)</f>
        <v>0</v>
      </c>
      <c r="AB2396" s="228" t="str">
        <f t="shared" ref="AB2396:AB2426" si="350">B2396&amp;C2396</f>
        <v/>
      </c>
    </row>
    <row r="2397" spans="1:28" s="227" customFormat="1" ht="20.2">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9"/>
        <v>0</v>
      </c>
      <c r="AB2397" s="228" t="str">
        <f t="shared" si="350"/>
        <v/>
      </c>
    </row>
    <row r="2398" spans="1:28" s="227" customFormat="1" ht="20.2">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9"/>
        <v>0</v>
      </c>
      <c r="AB2398" s="228" t="str">
        <f t="shared" si="350"/>
        <v/>
      </c>
    </row>
    <row r="2399" spans="1:28" s="227" customFormat="1" ht="20.2">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9"/>
        <v>0</v>
      </c>
      <c r="AB2399" s="228" t="str">
        <f t="shared" si="350"/>
        <v/>
      </c>
    </row>
    <row r="2400" spans="1:28" s="227" customFormat="1" ht="20.2">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9"/>
        <v>0</v>
      </c>
      <c r="AB2400" s="228" t="str">
        <f t="shared" si="350"/>
        <v/>
      </c>
    </row>
    <row r="2401" spans="1:28" s="227" customFormat="1" ht="20.2">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9"/>
        <v>0</v>
      </c>
      <c r="AB2401" s="228" t="str">
        <f t="shared" si="350"/>
        <v/>
      </c>
    </row>
    <row r="2402" spans="1:28" s="227" customFormat="1" ht="20.2">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9"/>
        <v>0</v>
      </c>
      <c r="AB2402" s="228" t="str">
        <f t="shared" si="350"/>
        <v/>
      </c>
    </row>
    <row r="2403" spans="1:28" s="227" customFormat="1" ht="20.2">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9"/>
        <v>0</v>
      </c>
      <c r="AB2403" s="228" t="str">
        <f t="shared" si="350"/>
        <v/>
      </c>
    </row>
    <row r="2404" spans="1:28" s="227" customFormat="1" ht="20.2">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9"/>
        <v>0</v>
      </c>
      <c r="AB2404" s="228" t="str">
        <f t="shared" si="350"/>
        <v/>
      </c>
    </row>
    <row r="2405" spans="1:28" s="227" customFormat="1" ht="20.2">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9"/>
        <v>0</v>
      </c>
      <c r="AB2405" s="228" t="str">
        <f t="shared" si="350"/>
        <v/>
      </c>
    </row>
    <row r="2406" spans="1:28" s="227" customFormat="1" ht="20.2">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9"/>
        <v>0</v>
      </c>
      <c r="AB2406" s="228" t="str">
        <f t="shared" si="350"/>
        <v/>
      </c>
    </row>
    <row r="2407" spans="1:28" s="227" customFormat="1" ht="20.2">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9"/>
        <v>0</v>
      </c>
      <c r="AB2407" s="228" t="str">
        <f t="shared" si="350"/>
        <v/>
      </c>
    </row>
    <row r="2408" spans="1:28" s="227" customFormat="1" ht="20.2">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9"/>
        <v>0</v>
      </c>
      <c r="AB2408" s="228" t="str">
        <f t="shared" si="350"/>
        <v/>
      </c>
    </row>
    <row r="2409" spans="1:28" s="227" customFormat="1" ht="20.2">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9"/>
        <v>0</v>
      </c>
      <c r="AB2409" s="228" t="str">
        <f t="shared" si="350"/>
        <v/>
      </c>
    </row>
    <row r="2410" spans="1:28" s="227" customFormat="1" ht="20.2">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9"/>
        <v>0</v>
      </c>
      <c r="AB2410" s="228" t="str">
        <f t="shared" si="350"/>
        <v/>
      </c>
    </row>
    <row r="2411" spans="1:28" s="227" customFormat="1" ht="20.2">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9"/>
        <v>0</v>
      </c>
      <c r="AB2411" s="228" t="str">
        <f t="shared" si="350"/>
        <v/>
      </c>
    </row>
    <row r="2412" spans="1:28" s="227" customFormat="1" ht="20.2">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9"/>
        <v>0</v>
      </c>
      <c r="AB2412" s="228" t="str">
        <f t="shared" si="350"/>
        <v/>
      </c>
    </row>
    <row r="2413" spans="1:28" s="227" customFormat="1" ht="20.2">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9"/>
        <v>0</v>
      </c>
      <c r="AB2413" s="228" t="str">
        <f t="shared" si="350"/>
        <v/>
      </c>
    </row>
    <row r="2414" spans="1:28" s="227" customFormat="1" ht="20.2">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9"/>
        <v>0</v>
      </c>
      <c r="AB2414" s="228" t="str">
        <f t="shared" si="350"/>
        <v/>
      </c>
    </row>
    <row r="2415" spans="1:28" s="227" customFormat="1" ht="20.2">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9"/>
        <v>0</v>
      </c>
      <c r="AB2415" s="228" t="str">
        <f t="shared" si="350"/>
        <v/>
      </c>
    </row>
    <row r="2416" spans="1:28" s="227" customFormat="1" ht="20.2">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9"/>
        <v>0</v>
      </c>
      <c r="AB2416" s="228" t="str">
        <f t="shared" si="350"/>
        <v/>
      </c>
    </row>
    <row r="2417" spans="1:28" s="227" customFormat="1" ht="20.2">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9"/>
        <v>0</v>
      </c>
      <c r="AB2417" s="228" t="str">
        <f t="shared" si="350"/>
        <v/>
      </c>
    </row>
    <row r="2418" spans="1:28" s="227" customFormat="1" ht="20.2">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9"/>
        <v>0</v>
      </c>
      <c r="AB2418" s="228" t="str">
        <f t="shared" si="350"/>
        <v/>
      </c>
    </row>
    <row r="2419" spans="1:28" s="227" customFormat="1" ht="20.2">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9"/>
        <v>0</v>
      </c>
      <c r="AB2419" s="228" t="str">
        <f t="shared" si="350"/>
        <v/>
      </c>
    </row>
    <row r="2420" spans="1:28" s="227" customFormat="1" ht="20.2">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9"/>
        <v>0</v>
      </c>
      <c r="AB2420" s="228" t="str">
        <f t="shared" si="350"/>
        <v/>
      </c>
    </row>
    <row r="2421" spans="1:28" s="227" customFormat="1" ht="20.2">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9"/>
        <v>0</v>
      </c>
      <c r="AB2421" s="228" t="str">
        <f t="shared" si="350"/>
        <v/>
      </c>
    </row>
    <row r="2422" spans="1:28" s="227" customFormat="1" ht="20.2">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9"/>
        <v>0</v>
      </c>
      <c r="AB2422" s="228" t="str">
        <f t="shared" si="350"/>
        <v/>
      </c>
    </row>
    <row r="2423" spans="1:28" s="227" customFormat="1" ht="20.2">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9"/>
        <v>0</v>
      </c>
      <c r="AB2423" s="228" t="str">
        <f t="shared" si="350"/>
        <v/>
      </c>
    </row>
    <row r="2424" spans="1:28" s="227" customFormat="1" ht="20.2">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9"/>
        <v>0</v>
      </c>
      <c r="AB2424" s="228" t="str">
        <f t="shared" si="350"/>
        <v/>
      </c>
    </row>
    <row r="2425" spans="1:28" s="227" customFormat="1" ht="20.2">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9"/>
        <v>0</v>
      </c>
      <c r="AB2425" s="228" t="str">
        <f t="shared" si="350"/>
        <v/>
      </c>
    </row>
    <row r="2426" spans="1:28" s="227" customFormat="1" ht="20.2">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9"/>
        <v>0</v>
      </c>
      <c r="AB2426" s="228" t="str">
        <f t="shared" si="350"/>
        <v/>
      </c>
    </row>
    <row r="2427" spans="1:28" s="227" customFormat="1" ht="20.2">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5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52">IF(AND(C2427="Smelter not listed",OR(LEN(D2427)=0,LEN(E2427)=0)),1,0)</f>
        <v>0</v>
      </c>
      <c r="AB2427" s="228" t="str">
        <f t="shared" ref="AB2427" si="353">B2427&amp;C2427</f>
        <v/>
      </c>
    </row>
    <row r="2428" spans="1:28" s="227" customFormat="1" ht="20.2">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5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55">IF(AND(C2428="Smelter not listed",OR(LEN(D2428)=0,LEN(E2428)=0)),1,0)</f>
        <v>0</v>
      </c>
      <c r="AB2428" s="228" t="str">
        <f t="shared" ref="AB2428:AB2459" si="356">B2428&amp;C2428</f>
        <v/>
      </c>
    </row>
    <row r="2429" spans="1:28" s="227" customFormat="1" ht="20.2">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5"/>
        <v>0</v>
      </c>
      <c r="AB2429" s="228" t="str">
        <f t="shared" si="356"/>
        <v/>
      </c>
    </row>
    <row r="2430" spans="1:28" s="227" customFormat="1" ht="20.2">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5"/>
        <v>0</v>
      </c>
      <c r="AB2430" s="228" t="str">
        <f t="shared" si="356"/>
        <v/>
      </c>
    </row>
    <row r="2431" spans="1:28" s="227" customFormat="1" ht="20.2">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5"/>
        <v>0</v>
      </c>
      <c r="AB2431" s="228" t="str">
        <f t="shared" si="356"/>
        <v/>
      </c>
    </row>
    <row r="2432" spans="1:28" s="227" customFormat="1" ht="20.2">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5"/>
        <v>0</v>
      </c>
      <c r="AB2432" s="228" t="str">
        <f t="shared" si="356"/>
        <v/>
      </c>
    </row>
    <row r="2433" spans="1:28" s="227" customFormat="1" ht="20.2">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5"/>
        <v>0</v>
      </c>
      <c r="AB2433" s="228" t="str">
        <f t="shared" si="356"/>
        <v/>
      </c>
    </row>
    <row r="2434" spans="1:28" s="227" customFormat="1" ht="20.2">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5"/>
        <v>0</v>
      </c>
      <c r="AB2434" s="228" t="str">
        <f t="shared" si="356"/>
        <v/>
      </c>
    </row>
    <row r="2435" spans="1:28" s="227" customFormat="1" ht="20.2">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5"/>
        <v>0</v>
      </c>
      <c r="AB2435" s="228" t="str">
        <f t="shared" si="356"/>
        <v/>
      </c>
    </row>
    <row r="2436" spans="1:28" s="227" customFormat="1" ht="20.2">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5"/>
        <v>0</v>
      </c>
      <c r="AB2436" s="228" t="str">
        <f t="shared" si="356"/>
        <v/>
      </c>
    </row>
    <row r="2437" spans="1:28" s="227" customFormat="1" ht="20.2">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5"/>
        <v>0</v>
      </c>
      <c r="AB2437" s="228" t="str">
        <f t="shared" si="356"/>
        <v/>
      </c>
    </row>
    <row r="2438" spans="1:28" s="227" customFormat="1" ht="20.2">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5"/>
        <v>0</v>
      </c>
      <c r="AB2438" s="228" t="str">
        <f t="shared" si="356"/>
        <v/>
      </c>
    </row>
    <row r="2439" spans="1:28" s="227" customFormat="1" ht="20.2">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5"/>
        <v>0</v>
      </c>
      <c r="AB2439" s="228" t="str">
        <f t="shared" si="356"/>
        <v/>
      </c>
    </row>
    <row r="2440" spans="1:28" s="227" customFormat="1" ht="20.2">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5"/>
        <v>0</v>
      </c>
      <c r="AB2440" s="228" t="str">
        <f t="shared" si="356"/>
        <v/>
      </c>
    </row>
    <row r="2441" spans="1:28" s="227" customFormat="1" ht="20.2">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5"/>
        <v>0</v>
      </c>
      <c r="AB2441" s="228" t="str">
        <f t="shared" si="356"/>
        <v/>
      </c>
    </row>
    <row r="2442" spans="1:28" s="227" customFormat="1" ht="20.2">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5"/>
        <v>0</v>
      </c>
      <c r="AB2442" s="228" t="str">
        <f t="shared" si="356"/>
        <v/>
      </c>
    </row>
    <row r="2443" spans="1:28" s="227" customFormat="1" ht="20.2">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5"/>
        <v>0</v>
      </c>
      <c r="AB2443" s="228" t="str">
        <f t="shared" si="356"/>
        <v/>
      </c>
    </row>
    <row r="2444" spans="1:28" s="227" customFormat="1" ht="20.2">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55"/>
        <v>0</v>
      </c>
      <c r="AB2444" s="228" t="str">
        <f t="shared" si="356"/>
        <v/>
      </c>
    </row>
    <row r="2445" spans="1:28" s="227" customFormat="1" ht="20.2">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5"/>
        <v>0</v>
      </c>
      <c r="AB2445" s="228" t="str">
        <f t="shared" si="356"/>
        <v/>
      </c>
    </row>
    <row r="2446" spans="1:28" s="227" customFormat="1" ht="20.2">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5"/>
        <v>0</v>
      </c>
      <c r="AB2446" s="228" t="str">
        <f t="shared" si="356"/>
        <v/>
      </c>
    </row>
    <row r="2447" spans="1:28" s="227" customFormat="1" ht="20.2">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5"/>
        <v>0</v>
      </c>
      <c r="AB2447" s="228" t="str">
        <f t="shared" si="356"/>
        <v/>
      </c>
    </row>
    <row r="2448" spans="1:28" s="227" customFormat="1" ht="20.2">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5"/>
        <v>0</v>
      </c>
      <c r="AB2448" s="228" t="str">
        <f t="shared" si="356"/>
        <v/>
      </c>
    </row>
    <row r="2449" spans="1:28" s="227" customFormat="1" ht="20.2">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55"/>
        <v>0</v>
      </c>
      <c r="AB2449" s="228" t="str">
        <f t="shared" si="356"/>
        <v/>
      </c>
    </row>
    <row r="2450" spans="1:28" s="227" customFormat="1" ht="20.2">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5"/>
        <v>0</v>
      </c>
      <c r="AB2450" s="228" t="str">
        <f t="shared" si="356"/>
        <v/>
      </c>
    </row>
    <row r="2451" spans="1:28" s="227" customFormat="1" ht="20.2">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5"/>
        <v>0</v>
      </c>
      <c r="AB2451" s="228" t="str">
        <f t="shared" si="356"/>
        <v/>
      </c>
    </row>
    <row r="2452" spans="1:28" s="227" customFormat="1" ht="20.2">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5"/>
        <v>0</v>
      </c>
      <c r="AB2452" s="228" t="str">
        <f t="shared" si="356"/>
        <v/>
      </c>
    </row>
    <row r="2453" spans="1:28" s="227" customFormat="1" ht="20.2">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5"/>
        <v>0</v>
      </c>
      <c r="AB2453" s="228" t="str">
        <f t="shared" si="356"/>
        <v/>
      </c>
    </row>
    <row r="2454" spans="1:28" s="227" customFormat="1" ht="20.2">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5"/>
        <v>0</v>
      </c>
      <c r="AB2454" s="228" t="str">
        <f t="shared" si="356"/>
        <v/>
      </c>
    </row>
    <row r="2455" spans="1:28" s="227" customFormat="1" ht="20.2">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5"/>
        <v>0</v>
      </c>
      <c r="AB2455" s="228" t="str">
        <f t="shared" si="356"/>
        <v/>
      </c>
    </row>
    <row r="2456" spans="1:28" s="227" customFormat="1" ht="20.2">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5"/>
        <v>0</v>
      </c>
      <c r="AB2456" s="228" t="str">
        <f t="shared" si="356"/>
        <v/>
      </c>
    </row>
    <row r="2457" spans="1:28" s="227" customFormat="1" ht="20.2">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5"/>
        <v>0</v>
      </c>
      <c r="AB2457" s="228" t="str">
        <f t="shared" si="356"/>
        <v/>
      </c>
    </row>
    <row r="2458" spans="1:28" s="227" customFormat="1" ht="20.2">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5"/>
        <v>0</v>
      </c>
      <c r="AB2458" s="228" t="str">
        <f t="shared" si="356"/>
        <v/>
      </c>
    </row>
    <row r="2459" spans="1:28" s="227" customFormat="1" ht="20.2">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5"/>
        <v>0</v>
      </c>
      <c r="AB2459" s="228" t="str">
        <f t="shared" si="356"/>
        <v/>
      </c>
    </row>
    <row r="2460" spans="1:28" s="227" customFormat="1" ht="20.2">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5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8">IF(AND(C2460="Smelter not listed",OR(LEN(D2460)=0,LEN(E2460)=0)),1,0)</f>
        <v>0</v>
      </c>
      <c r="AB2460" s="228" t="str">
        <f t="shared" ref="AB2460:AB2490" si="359">B2460&amp;C2460</f>
        <v/>
      </c>
    </row>
    <row r="2461" spans="1:28" s="227" customFormat="1" ht="20.2">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8"/>
        <v>0</v>
      </c>
      <c r="AB2461" s="228" t="str">
        <f t="shared" si="359"/>
        <v/>
      </c>
    </row>
    <row r="2462" spans="1:28" s="227" customFormat="1" ht="20.2">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8"/>
        <v>0</v>
      </c>
      <c r="AB2462" s="228" t="str">
        <f t="shared" si="359"/>
        <v/>
      </c>
    </row>
    <row r="2463" spans="1:28" s="227" customFormat="1" ht="20.2">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8"/>
        <v>0</v>
      </c>
      <c r="AB2463" s="228" t="str">
        <f t="shared" si="359"/>
        <v/>
      </c>
    </row>
    <row r="2464" spans="1:28" s="227" customFormat="1" ht="20.2">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8"/>
        <v>0</v>
      </c>
      <c r="AB2464" s="228" t="str">
        <f t="shared" si="359"/>
        <v/>
      </c>
    </row>
    <row r="2465" spans="1:28" s="227" customFormat="1" ht="20.2">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8"/>
        <v>0</v>
      </c>
      <c r="AB2465" s="228" t="str">
        <f t="shared" si="359"/>
        <v/>
      </c>
    </row>
    <row r="2466" spans="1:28" s="227" customFormat="1" ht="20.2">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8"/>
        <v>0</v>
      </c>
      <c r="AB2466" s="228" t="str">
        <f t="shared" si="359"/>
        <v/>
      </c>
    </row>
    <row r="2467" spans="1:28" s="227" customFormat="1" ht="20.2">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8"/>
        <v>0</v>
      </c>
      <c r="AB2467" s="228" t="str">
        <f t="shared" si="359"/>
        <v/>
      </c>
    </row>
    <row r="2468" spans="1:28" s="227" customFormat="1" ht="20.2">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8"/>
        <v>0</v>
      </c>
      <c r="AB2468" s="228" t="str">
        <f t="shared" si="359"/>
        <v/>
      </c>
    </row>
    <row r="2469" spans="1:28" s="227" customFormat="1" ht="20.2">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8"/>
        <v>0</v>
      </c>
      <c r="AB2469" s="228" t="str">
        <f t="shared" si="359"/>
        <v/>
      </c>
    </row>
    <row r="2470" spans="1:28" s="227" customFormat="1" ht="20.2">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8"/>
        <v>0</v>
      </c>
      <c r="AB2470" s="228" t="str">
        <f t="shared" si="359"/>
        <v/>
      </c>
    </row>
    <row r="2471" spans="1:28" s="227" customFormat="1" ht="20.2">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8"/>
        <v>0</v>
      </c>
      <c r="AB2471" s="228" t="str">
        <f t="shared" si="359"/>
        <v/>
      </c>
    </row>
    <row r="2472" spans="1:28" s="227" customFormat="1" ht="20.2">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8"/>
        <v>0</v>
      </c>
      <c r="AB2472" s="228" t="str">
        <f t="shared" si="359"/>
        <v/>
      </c>
    </row>
    <row r="2473" spans="1:28" s="227" customFormat="1" ht="20.2">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8"/>
        <v>0</v>
      </c>
      <c r="AB2473" s="228" t="str">
        <f t="shared" si="359"/>
        <v/>
      </c>
    </row>
    <row r="2474" spans="1:28" s="227" customFormat="1" ht="20.2">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8"/>
        <v>0</v>
      </c>
      <c r="AB2474" s="228" t="str">
        <f t="shared" si="359"/>
        <v/>
      </c>
    </row>
    <row r="2475" spans="1:28" s="227" customFormat="1" ht="20.2">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8"/>
        <v>0</v>
      </c>
      <c r="AB2475" s="228" t="str">
        <f t="shared" si="359"/>
        <v/>
      </c>
    </row>
    <row r="2476" spans="1:28" s="227" customFormat="1" ht="20.2">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8"/>
        <v>0</v>
      </c>
      <c r="AB2476" s="228" t="str">
        <f t="shared" si="359"/>
        <v/>
      </c>
    </row>
    <row r="2477" spans="1:28" s="227" customFormat="1" ht="20.2">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8"/>
        <v>0</v>
      </c>
      <c r="AB2477" s="228" t="str">
        <f t="shared" si="359"/>
        <v/>
      </c>
    </row>
    <row r="2478" spans="1:28" s="227" customFormat="1" ht="20.2">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8"/>
        <v>0</v>
      </c>
      <c r="AB2478" s="228" t="str">
        <f t="shared" si="359"/>
        <v/>
      </c>
    </row>
    <row r="2479" spans="1:28" s="227" customFormat="1" ht="20.2">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8"/>
        <v>0</v>
      </c>
      <c r="AB2479" s="228" t="str">
        <f t="shared" si="359"/>
        <v/>
      </c>
    </row>
    <row r="2480" spans="1:28" s="227" customFormat="1" ht="20.2">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8"/>
        <v>0</v>
      </c>
      <c r="AB2480" s="228" t="str">
        <f t="shared" si="359"/>
        <v/>
      </c>
    </row>
    <row r="2481" spans="1:28" s="227" customFormat="1" ht="20.2">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8"/>
        <v>0</v>
      </c>
      <c r="AB2481" s="228" t="str">
        <f t="shared" si="359"/>
        <v/>
      </c>
    </row>
    <row r="2482" spans="1:28" s="227" customFormat="1" ht="20.2">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8"/>
        <v>0</v>
      </c>
      <c r="AB2482" s="228" t="str">
        <f t="shared" si="359"/>
        <v/>
      </c>
    </row>
    <row r="2483" spans="1:28" s="227" customFormat="1" ht="20.2">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8"/>
        <v>0</v>
      </c>
      <c r="AB2483" s="228" t="str">
        <f t="shared" si="359"/>
        <v/>
      </c>
    </row>
    <row r="2484" spans="1:28" s="227" customFormat="1" ht="20.2">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8"/>
        <v>0</v>
      </c>
      <c r="AB2484" s="228" t="str">
        <f t="shared" si="359"/>
        <v/>
      </c>
    </row>
    <row r="2485" spans="1:28" s="227" customFormat="1" ht="20.2">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8"/>
        <v>0</v>
      </c>
      <c r="AB2485" s="228" t="str">
        <f t="shared" si="359"/>
        <v/>
      </c>
    </row>
    <row r="2486" spans="1:28" s="227" customFormat="1" ht="20.2">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8"/>
        <v>0</v>
      </c>
      <c r="AB2486" s="228" t="str">
        <f t="shared" si="359"/>
        <v/>
      </c>
    </row>
    <row r="2487" spans="1:28" s="227" customFormat="1" ht="20.2">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8"/>
        <v>0</v>
      </c>
      <c r="AB2487" s="228" t="str">
        <f t="shared" si="359"/>
        <v/>
      </c>
    </row>
    <row r="2488" spans="1:28" s="227" customFormat="1" ht="20.2">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8"/>
        <v>0</v>
      </c>
      <c r="AB2488" s="228" t="str">
        <f t="shared" si="359"/>
        <v/>
      </c>
    </row>
    <row r="2489" spans="1:28" s="227" customFormat="1" ht="20.2">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8"/>
        <v>0</v>
      </c>
      <c r="AB2489" s="228" t="str">
        <f t="shared" si="359"/>
        <v/>
      </c>
    </row>
    <row r="2490" spans="1:28" s="227" customFormat="1" ht="20.2">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8"/>
        <v>0</v>
      </c>
      <c r="AB2490" s="228" t="str">
        <f t="shared" si="359"/>
        <v/>
      </c>
    </row>
    <row r="2491" spans="1:28" s="227" customFormat="1" ht="20.2">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6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8"/>
        <v>0</v>
      </c>
      <c r="AB2491" s="228" t="str">
        <f t="shared" ref="AB2491" si="361">B2491&amp;C2491</f>
        <v/>
      </c>
    </row>
    <row r="2492" spans="1:28" s="227" customFormat="1" ht="20.2">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8"/>
        <v>0</v>
      </c>
      <c r="AB2492" s="228" t="str">
        <f>B2492&amp;C2492</f>
        <v/>
      </c>
    </row>
    <row r="2493" spans="1:28" s="227" customFormat="1" ht="20.2">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6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6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6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6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6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6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6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6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6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6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6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6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 thickBot="1"/>
  </sheetData>
  <sheetProtection algorithmName="SHA-512" hashValue="A98fmlfEW9fZUHg+AxQnLInHGxueK6X27w9Vo9AmSPxy391IoROBQeFprctRr4WRCjtcinAeOtJuRNHmo/YkBw==" saltValue="WdOfeCWOAljRt+M2zHTfBQ==" spinCount="100000" sheet="1" formatRows="0" deleteRows="0" autoFilter="0"/>
  <autoFilter ref="A4:Q11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44264DB-2540-4474-A765-C2C37BF1DEC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1"/>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29.9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7.450000000000003">
      <c r="A4" s="90" t="str">
        <f ca="1">Declaration!B8</f>
        <v>Company Name (*):</v>
      </c>
      <c r="B4" s="89" t="str">
        <f>Declaration!D8</f>
        <v xml:space="preserve">Heraeus Medical Components LLC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7.450000000000003">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33.05000000000001">
      <c r="A6" s="90" t="str">
        <f ca="1">Declaration!B10</f>
        <v>Description of Scope:</v>
      </c>
      <c r="B6" s="89" t="str">
        <f>Declaration!D10</f>
        <v xml:space="preserve">"Heraeus Medical Components S.R.L. (CR)
Heraeus Medical Components Caribe, Inc. (PR)
Heraeus Medical Components LLC (US)
Pulse Systems, LLC (US)
Contract Medical International, spol. s r.o. (CZ)
Heraeus Materials SA (CH)
Heraeus Medical Components Singapore Pte. Ltd. (SG)
Heraeus Medevio GmbH &amp; Co. KG (DE)
Contract Medical International GmbH (DE)
Heraeus Medevio International GmbH"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7.450000000000003">
      <c r="A7" s="90" t="str">
        <f ca="1">Declaration!B15</f>
        <v>Contact Name (*):</v>
      </c>
      <c r="B7" s="89" t="str">
        <f>Declaration!D15</f>
        <v>Tim Desaulniers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7.450000000000003">
      <c r="A8" s="90" t="str">
        <f ca="1">Declaration!B16</f>
        <v>Email – Contact (*):</v>
      </c>
      <c r="B8" s="89" t="str">
        <f>Declaration!D16</f>
        <v>tim.desaulniers@heraeus.com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7.450000000000003">
      <c r="A9" s="90" t="str">
        <f ca="1">Declaration!B17</f>
        <v>Phone – Contact (*):</v>
      </c>
      <c r="B9" s="273" t="str">
        <f>Declaration!D17</f>
        <v>+16513771574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7.450000000000003">
      <c r="A10" s="90" t="str">
        <f ca="1">Declaration!B18</f>
        <v>Authorizer (*):</v>
      </c>
      <c r="B10" s="89" t="str">
        <f>Declaration!D18</f>
        <v>Juliana Vaz Nuernberger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7.450000000000003">
      <c r="A11" s="90" t="str">
        <f ca="1">Declaration!B20</f>
        <v>Email - Authorizer (*):</v>
      </c>
      <c r="B11" s="89" t="str">
        <f>Declaration!D20</f>
        <v>juliana.nuernberger@heraeus.com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7.450000000000003">
      <c r="A12" s="90" t="str">
        <f ca="1">Declaration!B22</f>
        <v>Effective Date (*):</v>
      </c>
      <c r="B12" s="91">
        <f>Declaration!D22</f>
        <v>46000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0.5">
      <c r="A13" s="89" t="str">
        <f ca="1">Declaration!B25</f>
        <v>1) Is any 3TG intentionally added or used in the product(s) or in the production process? (*)</v>
      </c>
      <c r="B13" s="92"/>
      <c r="C13" s="92"/>
      <c r="D13" s="96"/>
      <c r="E13" s="20" t="s">
        <v>783</v>
      </c>
      <c r="F13" s="93"/>
      <c r="H13" s="19">
        <f t="shared" si="3"/>
        <v>0</v>
      </c>
    </row>
    <row r="14" spans="1:10" ht="25.3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7.450000000000003">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7.450000000000003">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7.450000000000003">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8.4">
      <c r="A18" s="89" t="str">
        <f ca="1">Declaration!B31</f>
        <v>2) Does any 3TG remain in the product(s)? (*)</v>
      </c>
      <c r="B18" s="92"/>
      <c r="C18" s="92"/>
      <c r="D18" s="96"/>
      <c r="E18" s="20" t="s">
        <v>781</v>
      </c>
      <c r="F18" s="93"/>
      <c r="J18" s="148"/>
    </row>
    <row r="19" spans="1:10" ht="37.450000000000003">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7.450000000000003">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7.450000000000003">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7.450000000000003">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7.450000000000003">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7.450000000000003">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7.450000000000003">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7.450000000000003">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2"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6.2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7.450000000000003">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7.450000000000003">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7.450000000000003">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7.450000000000003">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6.299999999999997">
      <c r="A38" s="89" t="str">
        <f ca="1">Declaration!B55</f>
        <v>6) What percentage of relevant suppliers have provided a response to your supply chain survey?  (*)</v>
      </c>
      <c r="B38" s="92"/>
      <c r="C38" s="92"/>
      <c r="D38" s="96"/>
      <c r="E38" s="20" t="s">
        <v>780</v>
      </c>
      <c r="F38" s="93"/>
    </row>
    <row r="39" spans="1:10" ht="25.3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3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3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3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8.4">
      <c r="A43" s="89" t="str">
        <f ca="1">Declaration!B61</f>
        <v>7) Have you identified all of the smelters supplying the 3TG to your supply chain?  (*)</v>
      </c>
      <c r="B43" s="92"/>
      <c r="C43" s="92"/>
      <c r="D43" s="96"/>
      <c r="E43" s="20" t="s">
        <v>781</v>
      </c>
      <c r="F43" s="93"/>
    </row>
    <row r="44" spans="1:10" ht="49.5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49.5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49.5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49.5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0.5">
      <c r="A48" s="89" t="str">
        <f ca="1">Declaration!B67</f>
        <v>8) Has all applicable smelter information received by your company been reported in this declaration?  (*)</v>
      </c>
      <c r="B48" s="92"/>
      <c r="C48" s="92"/>
      <c r="D48" s="96"/>
      <c r="E48" s="20" t="s">
        <v>782</v>
      </c>
      <c r="F48" s="93"/>
    </row>
    <row r="49" spans="1:10" ht="37.450000000000003">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7.450000000000003">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7.450000000000003">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7.450000000000003">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2">
      <c r="A53" s="89" t="str">
        <f ca="1">Declaration!B74</f>
        <v>Question</v>
      </c>
      <c r="B53" s="92"/>
      <c r="C53" s="92"/>
      <c r="D53" s="96"/>
      <c r="E53" s="20" t="s">
        <v>428</v>
      </c>
      <c r="F53" s="93"/>
      <c r="G53" s="93"/>
      <c r="H53" s="93"/>
    </row>
    <row r="54" spans="1:10" ht="37.45000000000000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https://www.heraeus-medevio.com/en/about-heraeus-medevio/corporate-responsibility/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8.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45000000000000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7.45000000000000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7.45000000000000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7.450000000000003">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7.45000000000000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7.450000000000003">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7.450000000000003">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7.450000000000003">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7.450000000000003">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7.450000000000003">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2.7"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defaultColWidth="8.81640625" defaultRowHeight="12.1"/>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2.7">
      <c r="A2" s="23"/>
      <c r="B2" s="120"/>
      <c r="C2" s="120"/>
      <c r="D2"/>
      <c r="E2" s="24"/>
      <c r="F2"/>
    </row>
    <row r="3" spans="1:6" s="21" customFormat="1" ht="12.7">
      <c r="A3" s="23"/>
      <c r="B3" s="120"/>
      <c r="C3" s="120"/>
      <c r="D3" s="120"/>
      <c r="E3" s="24"/>
      <c r="F3"/>
    </row>
    <row r="4" spans="1:6" s="21" customFormat="1" ht="15.7" customHeight="1">
      <c r="A4" s="23"/>
      <c r="B4" s="393" t="s">
        <v>869</v>
      </c>
      <c r="C4" s="393"/>
      <c r="D4" s="393"/>
      <c r="E4" s="24"/>
      <c r="F4"/>
    </row>
    <row r="5" spans="1:6" s="21" customFormat="1" ht="15.5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55">
      <c r="A6" s="128"/>
      <c r="B6" s="274"/>
      <c r="C6" s="98"/>
      <c r="D6" s="98"/>
      <c r="E6" s="276"/>
    </row>
    <row r="7" spans="1:6" ht="15.55">
      <c r="A7" s="129"/>
      <c r="B7" s="274"/>
      <c r="C7" s="98"/>
      <c r="D7" s="98"/>
      <c r="E7" s="276"/>
    </row>
    <row r="8" spans="1:6" ht="15.55">
      <c r="A8" s="129"/>
      <c r="B8" s="274"/>
      <c r="C8" s="98"/>
      <c r="D8" s="98"/>
      <c r="E8" s="276"/>
    </row>
    <row r="9" spans="1:6" ht="15.55">
      <c r="A9" s="129"/>
      <c r="B9" s="274"/>
      <c r="C9" s="98"/>
      <c r="D9" s="98"/>
      <c r="E9" s="276"/>
    </row>
    <row r="10" spans="1:6" ht="15.55">
      <c r="A10" s="129"/>
      <c r="B10" s="274"/>
      <c r="C10" s="98"/>
      <c r="D10" s="98"/>
      <c r="E10" s="276"/>
    </row>
    <row r="11" spans="1:6" ht="15.55">
      <c r="A11" s="129"/>
      <c r="B11" s="274"/>
      <c r="C11" s="98"/>
      <c r="D11" s="98"/>
      <c r="E11" s="276"/>
    </row>
    <row r="12" spans="1:6" ht="15.55">
      <c r="A12" s="129"/>
      <c r="B12" s="274"/>
      <c r="C12" s="98"/>
      <c r="D12" s="98"/>
      <c r="E12" s="276"/>
    </row>
    <row r="13" spans="1:6" ht="15.55">
      <c r="A13" s="129"/>
      <c r="B13" s="274"/>
      <c r="C13" s="98"/>
      <c r="D13" s="98"/>
      <c r="E13" s="276"/>
    </row>
    <row r="14" spans="1:6" ht="15.55">
      <c r="A14" s="129"/>
      <c r="B14" s="274"/>
      <c r="C14" s="98"/>
      <c r="D14" s="98"/>
      <c r="E14" s="276"/>
    </row>
    <row r="15" spans="1:6" ht="15.55">
      <c r="A15" s="129"/>
      <c r="B15" s="274"/>
      <c r="C15" s="98"/>
      <c r="D15" s="98"/>
      <c r="E15" s="276"/>
    </row>
    <row r="16" spans="1:6" ht="15.55">
      <c r="A16" s="129"/>
      <c r="B16" s="274"/>
      <c r="C16" s="98"/>
      <c r="D16" s="98"/>
      <c r="E16" s="276"/>
    </row>
    <row r="17" spans="1:5" ht="15.55">
      <c r="A17" s="129"/>
      <c r="B17" s="274"/>
      <c r="C17" s="98"/>
      <c r="D17" s="98"/>
      <c r="E17" s="276"/>
    </row>
    <row r="18" spans="1:5" ht="15.55">
      <c r="A18" s="129"/>
      <c r="B18" s="274"/>
      <c r="C18" s="98"/>
      <c r="D18" s="98"/>
      <c r="E18" s="276"/>
    </row>
    <row r="19" spans="1:5" ht="15.55">
      <c r="A19" s="129"/>
      <c r="B19" s="274"/>
      <c r="C19" s="98"/>
      <c r="D19" s="98"/>
      <c r="E19" s="276"/>
    </row>
    <row r="20" spans="1:5" ht="15.55">
      <c r="A20" s="129"/>
      <c r="B20" s="274"/>
      <c r="C20" s="98"/>
      <c r="D20" s="98"/>
      <c r="E20" s="276"/>
    </row>
    <row r="21" spans="1:5" ht="15.55">
      <c r="A21" s="129"/>
      <c r="B21" s="274"/>
      <c r="C21" s="98"/>
      <c r="D21" s="98"/>
      <c r="E21" s="276"/>
    </row>
    <row r="22" spans="1:5" ht="15.55">
      <c r="A22" s="129"/>
      <c r="B22" s="274"/>
      <c r="C22" s="98"/>
      <c r="D22" s="98"/>
      <c r="E22" s="276"/>
    </row>
    <row r="23" spans="1:5" ht="15.55">
      <c r="A23" s="129"/>
      <c r="B23" s="274"/>
      <c r="C23" s="98"/>
      <c r="D23" s="98"/>
      <c r="E23" s="276"/>
    </row>
    <row r="24" spans="1:5" ht="15.55">
      <c r="A24" s="129"/>
      <c r="B24" s="274"/>
      <c r="C24" s="98"/>
      <c r="D24" s="98"/>
      <c r="E24" s="276"/>
    </row>
    <row r="25" spans="1:5" ht="15.55">
      <c r="A25" s="129"/>
      <c r="B25" s="274"/>
      <c r="C25" s="98"/>
      <c r="D25" s="98"/>
      <c r="E25" s="276"/>
    </row>
    <row r="26" spans="1:5" ht="15.55">
      <c r="A26" s="129"/>
      <c r="B26" s="274"/>
      <c r="C26" s="98"/>
      <c r="D26" s="98"/>
      <c r="E26" s="276"/>
    </row>
    <row r="27" spans="1:5" ht="15.55">
      <c r="A27" s="129"/>
      <c r="B27" s="274"/>
      <c r="C27" s="98"/>
      <c r="D27" s="98"/>
      <c r="E27" s="276"/>
    </row>
    <row r="28" spans="1:5" ht="15.55">
      <c r="A28" s="129"/>
      <c r="B28" s="274"/>
      <c r="C28" s="98"/>
      <c r="D28" s="98"/>
      <c r="E28" s="276"/>
    </row>
    <row r="29" spans="1:5" ht="15.55">
      <c r="A29" s="129"/>
      <c r="B29" s="274"/>
      <c r="C29" s="98"/>
      <c r="D29" s="98"/>
      <c r="E29" s="276"/>
    </row>
    <row r="30" spans="1:5" ht="15.55">
      <c r="A30" s="129"/>
      <c r="B30" s="274"/>
      <c r="C30" s="98"/>
      <c r="D30" s="98"/>
      <c r="E30" s="276"/>
    </row>
    <row r="31" spans="1:5" ht="15.55">
      <c r="A31" s="129"/>
      <c r="B31" s="274"/>
      <c r="C31" s="98"/>
      <c r="D31" s="98"/>
      <c r="E31" s="276"/>
    </row>
    <row r="32" spans="1:5" ht="15.55">
      <c r="A32" s="129"/>
      <c r="B32" s="274"/>
      <c r="C32" s="98"/>
      <c r="D32" s="98"/>
      <c r="E32" s="276"/>
    </row>
    <row r="33" spans="1:5" ht="15.55">
      <c r="A33" s="129"/>
      <c r="B33" s="274"/>
      <c r="C33" s="98"/>
      <c r="D33" s="98"/>
      <c r="E33" s="276"/>
    </row>
    <row r="34" spans="1:5" ht="15.55">
      <c r="A34" s="129"/>
      <c r="B34" s="274"/>
      <c r="C34" s="98"/>
      <c r="D34" s="98"/>
      <c r="E34" s="276"/>
    </row>
    <row r="35" spans="1:5" ht="15.55">
      <c r="A35" s="129"/>
      <c r="B35" s="274"/>
      <c r="C35" s="98"/>
      <c r="D35" s="98"/>
      <c r="E35" s="276"/>
    </row>
    <row r="36" spans="1:5" ht="15.55">
      <c r="A36" s="129"/>
      <c r="B36" s="274"/>
      <c r="C36" s="98"/>
      <c r="D36" s="98"/>
      <c r="E36" s="276"/>
    </row>
    <row r="37" spans="1:5" ht="15.55">
      <c r="A37" s="129"/>
      <c r="B37" s="274"/>
      <c r="C37" s="98"/>
      <c r="D37" s="98"/>
      <c r="E37" s="276"/>
    </row>
    <row r="38" spans="1:5" ht="15.55">
      <c r="A38" s="129"/>
      <c r="B38" s="274"/>
      <c r="C38" s="98"/>
      <c r="D38" s="98"/>
      <c r="E38" s="276"/>
    </row>
    <row r="39" spans="1:5" ht="15.55">
      <c r="A39" s="129"/>
      <c r="B39" s="274"/>
      <c r="C39" s="98"/>
      <c r="D39" s="98"/>
      <c r="E39" s="276"/>
    </row>
    <row r="40" spans="1:5" ht="15.55">
      <c r="A40" s="129"/>
      <c r="B40" s="274"/>
      <c r="C40" s="98"/>
      <c r="D40" s="98"/>
      <c r="E40" s="276"/>
    </row>
    <row r="41" spans="1:5" ht="15.55">
      <c r="A41" s="129"/>
      <c r="B41" s="274"/>
      <c r="C41" s="98"/>
      <c r="D41" s="98"/>
      <c r="E41" s="276"/>
    </row>
    <row r="42" spans="1:5" ht="15.55">
      <c r="A42" s="129"/>
      <c r="B42" s="274"/>
      <c r="C42" s="98"/>
      <c r="D42" s="98"/>
      <c r="E42" s="276"/>
    </row>
    <row r="43" spans="1:5" ht="15.55">
      <c r="A43" s="129"/>
      <c r="B43" s="274"/>
      <c r="C43" s="98"/>
      <c r="D43" s="98"/>
      <c r="E43" s="276"/>
    </row>
    <row r="44" spans="1:5" ht="15.55">
      <c r="A44" s="129"/>
      <c r="B44" s="274"/>
      <c r="C44" s="98"/>
      <c r="D44" s="98"/>
      <c r="E44" s="276"/>
    </row>
    <row r="45" spans="1:5" ht="15.55">
      <c r="A45" s="129"/>
      <c r="B45" s="274"/>
      <c r="C45" s="98"/>
      <c r="D45" s="98"/>
      <c r="E45" s="276"/>
    </row>
    <row r="46" spans="1:5" ht="15.55">
      <c r="A46" s="129"/>
      <c r="B46" s="274"/>
      <c r="C46" s="98"/>
      <c r="D46" s="98"/>
      <c r="E46" s="276"/>
    </row>
    <row r="47" spans="1:5" ht="15.55">
      <c r="A47" s="129"/>
      <c r="B47" s="274"/>
      <c r="C47" s="98"/>
      <c r="D47" s="98"/>
      <c r="E47" s="276"/>
    </row>
    <row r="48" spans="1:5" ht="15.55">
      <c r="A48" s="129"/>
      <c r="B48" s="274"/>
      <c r="C48" s="98"/>
      <c r="D48" s="98"/>
      <c r="E48" s="276"/>
    </row>
    <row r="49" spans="1:5" ht="15.55">
      <c r="A49" s="129"/>
      <c r="B49" s="274"/>
      <c r="C49" s="98"/>
      <c r="D49" s="98"/>
      <c r="E49" s="276"/>
    </row>
    <row r="50" spans="1:5" ht="15.55">
      <c r="A50" s="129"/>
      <c r="B50" s="274"/>
      <c r="C50" s="98"/>
      <c r="D50" s="98"/>
      <c r="E50" s="276"/>
    </row>
    <row r="51" spans="1:5" ht="15.55">
      <c r="A51" s="129"/>
      <c r="B51" s="274"/>
      <c r="C51" s="98"/>
      <c r="D51" s="98"/>
      <c r="E51" s="276"/>
    </row>
    <row r="52" spans="1:5" ht="15.55">
      <c r="A52" s="129"/>
      <c r="B52" s="274"/>
      <c r="C52" s="98"/>
      <c r="D52" s="98"/>
      <c r="E52" s="276"/>
    </row>
    <row r="53" spans="1:5" ht="15.55">
      <c r="A53" s="129"/>
      <c r="B53" s="274"/>
      <c r="C53" s="98"/>
      <c r="D53" s="98"/>
      <c r="E53" s="276"/>
    </row>
    <row r="54" spans="1:5" ht="15.55">
      <c r="A54" s="129"/>
      <c r="B54" s="274"/>
      <c r="C54" s="98"/>
      <c r="D54" s="98"/>
      <c r="E54" s="276"/>
    </row>
    <row r="55" spans="1:5" ht="15.55">
      <c r="A55" s="129"/>
      <c r="B55" s="274"/>
      <c r="C55" s="98"/>
      <c r="D55" s="98"/>
      <c r="E55" s="276"/>
    </row>
    <row r="56" spans="1:5" ht="15.55">
      <c r="A56" s="129"/>
      <c r="B56" s="274"/>
      <c r="C56" s="98"/>
      <c r="D56" s="98"/>
      <c r="E56" s="276"/>
    </row>
    <row r="57" spans="1:5" ht="15.55">
      <c r="A57" s="129"/>
      <c r="B57" s="274"/>
      <c r="C57" s="98"/>
      <c r="D57" s="98"/>
      <c r="E57" s="276"/>
    </row>
    <row r="58" spans="1:5" ht="15.55">
      <c r="A58" s="129"/>
      <c r="B58" s="274"/>
      <c r="C58" s="98"/>
      <c r="D58" s="98"/>
      <c r="E58" s="276"/>
    </row>
    <row r="59" spans="1:5" ht="15.55">
      <c r="A59" s="129"/>
      <c r="B59" s="274"/>
      <c r="C59" s="98"/>
      <c r="D59" s="98"/>
      <c r="E59" s="276"/>
    </row>
    <row r="60" spans="1:5" ht="15.55">
      <c r="A60" s="129"/>
      <c r="B60" s="274"/>
      <c r="C60" s="98"/>
      <c r="D60" s="98"/>
      <c r="E60" s="276"/>
    </row>
    <row r="61" spans="1:5" ht="15.55">
      <c r="A61" s="129"/>
      <c r="B61" s="274"/>
      <c r="C61" s="98"/>
      <c r="D61" s="98"/>
      <c r="E61" s="276"/>
    </row>
    <row r="62" spans="1:5" ht="15.55">
      <c r="A62" s="129"/>
      <c r="B62" s="274"/>
      <c r="C62" s="98"/>
      <c r="D62" s="98"/>
      <c r="E62" s="276"/>
    </row>
    <row r="63" spans="1:5" ht="15.55">
      <c r="A63" s="129"/>
      <c r="B63" s="274"/>
      <c r="C63" s="98"/>
      <c r="D63" s="98"/>
      <c r="E63" s="276"/>
    </row>
    <row r="64" spans="1:5" ht="15.55">
      <c r="A64" s="129"/>
      <c r="B64" s="274"/>
      <c r="C64" s="98"/>
      <c r="D64" s="98"/>
      <c r="E64" s="276"/>
    </row>
    <row r="65" spans="1:5" ht="15.55">
      <c r="A65" s="129"/>
      <c r="B65" s="274"/>
      <c r="C65" s="98"/>
      <c r="D65" s="98"/>
      <c r="E65" s="276"/>
    </row>
    <row r="66" spans="1:5" ht="15.55">
      <c r="A66" s="129"/>
      <c r="B66" s="274"/>
      <c r="C66" s="98"/>
      <c r="D66" s="98"/>
      <c r="E66" s="276"/>
    </row>
    <row r="67" spans="1:5" ht="15.55">
      <c r="A67" s="129"/>
      <c r="B67" s="274"/>
      <c r="C67" s="98"/>
      <c r="D67" s="98"/>
      <c r="E67" s="276"/>
    </row>
    <row r="68" spans="1:5" ht="15.55">
      <c r="A68" s="129"/>
      <c r="B68" s="274"/>
      <c r="C68" s="98"/>
      <c r="D68" s="98"/>
      <c r="E68" s="276"/>
    </row>
    <row r="69" spans="1:5" ht="15.55">
      <c r="A69" s="129"/>
      <c r="B69" s="274"/>
      <c r="C69" s="98"/>
      <c r="D69" s="98"/>
      <c r="E69" s="276"/>
    </row>
    <row r="70" spans="1:5" ht="15.55">
      <c r="A70" s="129"/>
      <c r="B70" s="274"/>
      <c r="C70" s="98"/>
      <c r="D70" s="98"/>
      <c r="E70" s="276"/>
    </row>
    <row r="71" spans="1:5" ht="15.55">
      <c r="A71" s="129"/>
      <c r="B71" s="274"/>
      <c r="C71" s="98"/>
      <c r="D71" s="98"/>
      <c r="E71" s="276"/>
    </row>
    <row r="72" spans="1:5" ht="15.55">
      <c r="A72" s="129"/>
      <c r="B72" s="274"/>
      <c r="C72" s="98"/>
      <c r="D72" s="98"/>
      <c r="E72" s="276"/>
    </row>
    <row r="73" spans="1:5" ht="15.55">
      <c r="A73" s="129"/>
      <c r="B73" s="274"/>
      <c r="C73" s="98"/>
      <c r="D73" s="98"/>
      <c r="E73" s="276"/>
    </row>
    <row r="74" spans="1:5" ht="15.55">
      <c r="A74" s="129"/>
      <c r="B74" s="274"/>
      <c r="C74" s="98"/>
      <c r="D74" s="98"/>
      <c r="E74" s="276"/>
    </row>
    <row r="75" spans="1:5" ht="15.55">
      <c r="A75" s="129"/>
      <c r="B75" s="274"/>
      <c r="C75" s="98"/>
      <c r="D75" s="98"/>
      <c r="E75" s="276"/>
    </row>
    <row r="76" spans="1:5" ht="15.55">
      <c r="A76" s="129"/>
      <c r="B76" s="274"/>
      <c r="C76" s="98"/>
      <c r="D76" s="98"/>
      <c r="E76" s="276"/>
    </row>
    <row r="77" spans="1:5" ht="15.55">
      <c r="A77" s="129"/>
      <c r="B77" s="274"/>
      <c r="C77" s="98"/>
      <c r="D77" s="98"/>
      <c r="E77" s="276"/>
    </row>
    <row r="78" spans="1:5" ht="15.55">
      <c r="A78" s="129"/>
      <c r="B78" s="274"/>
      <c r="C78" s="98"/>
      <c r="D78" s="98"/>
      <c r="E78" s="276"/>
    </row>
    <row r="79" spans="1:5" ht="15.55">
      <c r="A79" s="129"/>
      <c r="B79" s="274"/>
      <c r="C79" s="98"/>
      <c r="D79" s="98"/>
      <c r="E79" s="276"/>
    </row>
    <row r="80" spans="1:5" ht="15.55">
      <c r="A80" s="129"/>
      <c r="B80" s="274"/>
      <c r="C80" s="98"/>
      <c r="D80" s="98"/>
      <c r="E80" s="276"/>
    </row>
    <row r="81" spans="1:5" ht="15.55">
      <c r="A81" s="129"/>
      <c r="B81" s="274"/>
      <c r="C81" s="98"/>
      <c r="D81" s="98"/>
      <c r="E81" s="276"/>
    </row>
    <row r="82" spans="1:5" ht="15.55">
      <c r="A82" s="129"/>
      <c r="B82" s="274"/>
      <c r="C82" s="98"/>
      <c r="D82" s="98"/>
      <c r="E82" s="276"/>
    </row>
    <row r="83" spans="1:5" ht="15.55">
      <c r="A83" s="129"/>
      <c r="B83" s="274"/>
      <c r="C83" s="98"/>
      <c r="D83" s="98"/>
      <c r="E83" s="276"/>
    </row>
    <row r="84" spans="1:5" ht="15.55">
      <c r="A84" s="129"/>
      <c r="B84" s="274"/>
      <c r="C84" s="98"/>
      <c r="D84" s="98"/>
      <c r="E84" s="276"/>
    </row>
    <row r="85" spans="1:5" ht="15.55">
      <c r="A85" s="129"/>
      <c r="B85" s="274"/>
      <c r="C85" s="98"/>
      <c r="D85" s="98"/>
      <c r="E85" s="276"/>
    </row>
    <row r="86" spans="1:5" ht="15.55">
      <c r="A86" s="129"/>
      <c r="B86" s="274"/>
      <c r="C86" s="98"/>
      <c r="D86" s="98"/>
      <c r="E86" s="276"/>
    </row>
    <row r="87" spans="1:5" ht="15.55">
      <c r="A87" s="129"/>
      <c r="B87" s="274"/>
      <c r="C87" s="98"/>
      <c r="D87" s="98"/>
      <c r="E87" s="276"/>
    </row>
    <row r="88" spans="1:5" ht="15.55">
      <c r="A88" s="129"/>
      <c r="B88" s="274"/>
      <c r="C88" s="98"/>
      <c r="D88" s="98"/>
      <c r="E88" s="276"/>
    </row>
    <row r="89" spans="1:5" ht="15.55">
      <c r="A89" s="129"/>
      <c r="B89" s="274"/>
      <c r="C89" s="98"/>
      <c r="D89" s="98"/>
      <c r="E89" s="276"/>
    </row>
    <row r="90" spans="1:5" ht="15.55">
      <c r="A90" s="129"/>
      <c r="B90" s="274"/>
      <c r="C90" s="98"/>
      <c r="D90" s="98"/>
      <c r="E90" s="276"/>
    </row>
    <row r="91" spans="1:5" ht="15.55">
      <c r="A91" s="129"/>
      <c r="B91" s="274"/>
      <c r="C91" s="98"/>
      <c r="D91" s="98"/>
      <c r="E91" s="276"/>
    </row>
    <row r="92" spans="1:5" ht="15.55">
      <c r="A92" s="129"/>
      <c r="B92" s="274"/>
      <c r="C92" s="98"/>
      <c r="D92" s="98"/>
      <c r="E92" s="276"/>
    </row>
    <row r="93" spans="1:5" ht="15.55">
      <c r="A93" s="129"/>
      <c r="B93" s="274"/>
      <c r="C93" s="98"/>
      <c r="D93" s="98"/>
      <c r="E93" s="276"/>
    </row>
    <row r="94" spans="1:5" ht="15.55">
      <c r="A94" s="129"/>
      <c r="B94" s="274"/>
      <c r="C94" s="98"/>
      <c r="D94" s="98"/>
      <c r="E94" s="276"/>
    </row>
    <row r="95" spans="1:5" ht="15.55">
      <c r="A95" s="129"/>
      <c r="B95" s="274"/>
      <c r="C95" s="98"/>
      <c r="D95" s="98"/>
      <c r="E95" s="276"/>
    </row>
    <row r="96" spans="1:5" ht="15.55">
      <c r="A96" s="129"/>
      <c r="B96" s="274"/>
      <c r="C96" s="98"/>
      <c r="D96" s="98"/>
      <c r="E96" s="276"/>
    </row>
    <row r="97" spans="1:5" ht="15.55">
      <c r="A97" s="129"/>
      <c r="B97" s="274"/>
      <c r="C97" s="98"/>
      <c r="D97" s="98"/>
      <c r="E97" s="276"/>
    </row>
    <row r="98" spans="1:5" ht="15.55">
      <c r="A98" s="129"/>
      <c r="B98" s="274"/>
      <c r="C98" s="98"/>
      <c r="D98" s="98"/>
      <c r="E98" s="276"/>
    </row>
    <row r="99" spans="1:5" ht="15.55">
      <c r="A99" s="129"/>
      <c r="B99" s="274"/>
      <c r="C99" s="98"/>
      <c r="D99" s="98"/>
      <c r="E99" s="276"/>
    </row>
    <row r="100" spans="1:5" ht="15.55">
      <c r="A100" s="129"/>
      <c r="B100" s="274"/>
      <c r="C100" s="98"/>
      <c r="D100" s="98"/>
      <c r="E100" s="276"/>
    </row>
    <row r="101" spans="1:5" ht="15.55">
      <c r="A101" s="129"/>
      <c r="B101" s="274"/>
      <c r="C101" s="98"/>
      <c r="D101" s="98"/>
      <c r="E101" s="276"/>
    </row>
    <row r="102" spans="1:5" ht="15.55">
      <c r="A102" s="129"/>
      <c r="B102" s="274"/>
      <c r="C102" s="98"/>
      <c r="D102" s="98"/>
      <c r="E102" s="276"/>
    </row>
    <row r="103" spans="1:5" ht="15.55">
      <c r="A103" s="129"/>
      <c r="B103" s="274"/>
      <c r="C103" s="98"/>
      <c r="D103" s="98"/>
      <c r="E103" s="276"/>
    </row>
    <row r="104" spans="1:5" ht="15.55">
      <c r="A104" s="129"/>
      <c r="B104" s="274"/>
      <c r="C104" s="98"/>
      <c r="D104" s="98"/>
      <c r="E104" s="276"/>
    </row>
    <row r="105" spans="1:5" ht="15.55">
      <c r="A105" s="129"/>
      <c r="B105" s="274"/>
      <c r="C105" s="98"/>
      <c r="D105" s="98"/>
      <c r="E105" s="276"/>
    </row>
    <row r="106" spans="1:5" ht="15.55">
      <c r="A106" s="129"/>
      <c r="B106" s="274"/>
      <c r="C106" s="98"/>
      <c r="D106" s="98"/>
      <c r="E106" s="276"/>
    </row>
    <row r="107" spans="1:5" ht="15.55">
      <c r="A107" s="129"/>
      <c r="B107" s="274"/>
      <c r="C107" s="98"/>
      <c r="D107" s="98"/>
      <c r="E107" s="276"/>
    </row>
    <row r="108" spans="1:5" ht="15.55">
      <c r="A108" s="129"/>
      <c r="B108" s="274"/>
      <c r="C108" s="98"/>
      <c r="D108" s="98"/>
      <c r="E108" s="276"/>
    </row>
    <row r="109" spans="1:5" ht="15.55">
      <c r="A109" s="129"/>
      <c r="B109" s="274"/>
      <c r="C109" s="98"/>
      <c r="D109" s="98"/>
      <c r="E109" s="276"/>
    </row>
    <row r="110" spans="1:5" ht="15.55">
      <c r="A110" s="129"/>
      <c r="B110" s="274"/>
      <c r="C110" s="98"/>
      <c r="D110" s="98"/>
      <c r="E110" s="276"/>
    </row>
    <row r="111" spans="1:5" ht="15.55">
      <c r="A111" s="129"/>
      <c r="B111" s="274"/>
      <c r="C111" s="98"/>
      <c r="D111" s="98"/>
      <c r="E111" s="276"/>
    </row>
    <row r="112" spans="1:5" ht="15.55">
      <c r="A112" s="129"/>
      <c r="B112" s="274"/>
      <c r="C112" s="98"/>
      <c r="D112" s="98"/>
      <c r="E112" s="276"/>
    </row>
    <row r="113" spans="1:5" ht="15.55">
      <c r="A113" s="129"/>
      <c r="B113" s="274"/>
      <c r="C113" s="98"/>
      <c r="D113" s="98"/>
      <c r="E113" s="276"/>
    </row>
    <row r="114" spans="1:5" ht="15.55">
      <c r="A114" s="129"/>
      <c r="B114" s="274"/>
      <c r="C114" s="98"/>
      <c r="D114" s="98"/>
      <c r="E114" s="276"/>
    </row>
    <row r="115" spans="1:5" ht="15.55">
      <c r="A115" s="129"/>
      <c r="B115" s="274"/>
      <c r="C115" s="98"/>
      <c r="D115" s="98"/>
      <c r="E115" s="276"/>
    </row>
    <row r="116" spans="1:5" ht="15.55">
      <c r="A116" s="129"/>
      <c r="B116" s="274"/>
      <c r="C116" s="98"/>
      <c r="D116" s="98"/>
      <c r="E116" s="276"/>
    </row>
    <row r="117" spans="1:5" ht="15.55">
      <c r="A117" s="129"/>
      <c r="B117" s="274"/>
      <c r="C117" s="98"/>
      <c r="D117" s="98"/>
      <c r="E117" s="276"/>
    </row>
    <row r="118" spans="1:5" ht="15.55">
      <c r="A118" s="129"/>
      <c r="B118" s="274"/>
      <c r="C118" s="98"/>
      <c r="D118" s="98"/>
      <c r="E118" s="276"/>
    </row>
    <row r="119" spans="1:5" ht="15.55">
      <c r="A119" s="129"/>
      <c r="B119" s="274"/>
      <c r="C119" s="98"/>
      <c r="D119" s="98"/>
      <c r="E119" s="276"/>
    </row>
    <row r="120" spans="1:5" ht="15.55">
      <c r="A120" s="129"/>
      <c r="B120" s="274"/>
      <c r="C120" s="98"/>
      <c r="D120" s="98"/>
      <c r="E120" s="276"/>
    </row>
    <row r="121" spans="1:5" ht="15.55">
      <c r="A121" s="129"/>
      <c r="B121" s="274"/>
      <c r="C121" s="98"/>
      <c r="D121" s="98"/>
      <c r="E121" s="276"/>
    </row>
    <row r="122" spans="1:5" ht="15.55">
      <c r="A122" s="129"/>
      <c r="B122" s="274"/>
      <c r="C122" s="98"/>
      <c r="D122" s="98"/>
      <c r="E122" s="276"/>
    </row>
    <row r="123" spans="1:5" ht="15.55">
      <c r="A123" s="129"/>
      <c r="B123" s="274"/>
      <c r="C123" s="98"/>
      <c r="D123" s="98"/>
      <c r="E123" s="276"/>
    </row>
    <row r="124" spans="1:5" ht="15.55">
      <c r="A124" s="129"/>
      <c r="B124" s="274"/>
      <c r="C124" s="98"/>
      <c r="D124" s="98"/>
      <c r="E124" s="276"/>
    </row>
    <row r="125" spans="1:5" ht="15.55">
      <c r="A125" s="129"/>
      <c r="B125" s="274"/>
      <c r="C125" s="98"/>
      <c r="D125" s="98"/>
      <c r="E125" s="276"/>
    </row>
    <row r="126" spans="1:5" ht="15.55">
      <c r="A126" s="129"/>
      <c r="B126" s="274"/>
      <c r="C126" s="98"/>
      <c r="D126" s="98"/>
      <c r="E126" s="276"/>
    </row>
    <row r="127" spans="1:5" ht="15.55">
      <c r="A127" s="129"/>
      <c r="B127" s="274"/>
      <c r="C127" s="98"/>
      <c r="D127" s="98"/>
      <c r="E127" s="276"/>
    </row>
    <row r="128" spans="1:5" ht="15.55">
      <c r="A128" s="129"/>
      <c r="B128" s="274"/>
      <c r="C128" s="98"/>
      <c r="D128" s="98"/>
      <c r="E128" s="276"/>
    </row>
    <row r="129" spans="1:5" ht="15.55">
      <c r="A129" s="129"/>
      <c r="B129" s="274"/>
      <c r="C129" s="98"/>
      <c r="D129" s="98"/>
      <c r="E129" s="276"/>
    </row>
    <row r="130" spans="1:5" ht="15.55">
      <c r="A130" s="129"/>
      <c r="B130" s="274"/>
      <c r="C130" s="98"/>
      <c r="D130" s="98"/>
      <c r="E130" s="276"/>
    </row>
    <row r="131" spans="1:5" ht="15.55">
      <c r="A131" s="129"/>
      <c r="B131" s="274"/>
      <c r="C131" s="98"/>
      <c r="D131" s="98"/>
      <c r="E131" s="276"/>
    </row>
    <row r="132" spans="1:5" ht="15.55">
      <c r="A132" s="129"/>
      <c r="B132" s="274"/>
      <c r="C132" s="98"/>
      <c r="D132" s="98"/>
      <c r="E132" s="276"/>
    </row>
    <row r="133" spans="1:5" ht="15.55">
      <c r="A133" s="129"/>
      <c r="B133" s="274"/>
      <c r="C133" s="98"/>
      <c r="D133" s="98"/>
      <c r="E133" s="276"/>
    </row>
    <row r="134" spans="1:5" ht="15.55">
      <c r="A134" s="129"/>
      <c r="B134" s="274"/>
      <c r="C134" s="98"/>
      <c r="D134" s="98"/>
      <c r="E134" s="276"/>
    </row>
    <row r="135" spans="1:5" ht="15.55">
      <c r="A135" s="129"/>
      <c r="B135" s="274"/>
      <c r="C135" s="98"/>
      <c r="D135" s="98"/>
      <c r="E135" s="276"/>
    </row>
    <row r="136" spans="1:5" ht="15.55">
      <c r="A136" s="129"/>
      <c r="B136" s="274"/>
      <c r="C136" s="98"/>
      <c r="D136" s="98"/>
      <c r="E136" s="276"/>
    </row>
    <row r="137" spans="1:5" ht="15.55">
      <c r="A137" s="129"/>
      <c r="B137" s="274"/>
      <c r="C137" s="98"/>
      <c r="D137" s="98"/>
      <c r="E137" s="276"/>
    </row>
    <row r="138" spans="1:5" ht="15.55">
      <c r="A138" s="129"/>
      <c r="B138" s="274"/>
      <c r="C138" s="98"/>
      <c r="D138" s="98"/>
      <c r="E138" s="276"/>
    </row>
    <row r="139" spans="1:5" ht="15.55">
      <c r="A139" s="129"/>
      <c r="B139" s="274"/>
      <c r="C139" s="98"/>
      <c r="D139" s="98"/>
      <c r="E139" s="276"/>
    </row>
    <row r="140" spans="1:5" ht="15.55">
      <c r="A140" s="129"/>
      <c r="B140" s="274"/>
      <c r="C140" s="98"/>
      <c r="D140" s="98"/>
      <c r="E140" s="276"/>
    </row>
    <row r="141" spans="1:5" ht="15.55">
      <c r="A141" s="129"/>
      <c r="B141" s="274"/>
      <c r="C141" s="98"/>
      <c r="D141" s="98"/>
      <c r="E141" s="276"/>
    </row>
    <row r="142" spans="1:5" ht="15.55">
      <c r="A142" s="129"/>
      <c r="B142" s="274"/>
      <c r="C142" s="98"/>
      <c r="D142" s="98"/>
      <c r="E142" s="276"/>
    </row>
    <row r="143" spans="1:5" ht="15.55">
      <c r="A143" s="129"/>
      <c r="B143" s="274"/>
      <c r="C143" s="98"/>
      <c r="D143" s="98"/>
      <c r="E143" s="276"/>
    </row>
    <row r="144" spans="1:5" ht="15.55">
      <c r="A144" s="129"/>
      <c r="B144" s="274"/>
      <c r="C144" s="98"/>
      <c r="D144" s="98"/>
      <c r="E144" s="276"/>
    </row>
    <row r="145" spans="1:5" ht="15.55">
      <c r="A145" s="129"/>
      <c r="B145" s="274"/>
      <c r="C145" s="98"/>
      <c r="D145" s="98"/>
      <c r="E145" s="276"/>
    </row>
    <row r="146" spans="1:5" ht="15.55">
      <c r="A146" s="129"/>
      <c r="B146" s="274"/>
      <c r="C146" s="98"/>
      <c r="D146" s="98"/>
      <c r="E146" s="276"/>
    </row>
    <row r="147" spans="1:5" ht="15.55">
      <c r="A147" s="129"/>
      <c r="B147" s="274"/>
      <c r="C147" s="98"/>
      <c r="D147" s="98"/>
      <c r="E147" s="276"/>
    </row>
    <row r="148" spans="1:5" ht="15.55">
      <c r="A148" s="129"/>
      <c r="B148" s="274"/>
      <c r="C148" s="98"/>
      <c r="D148" s="98"/>
      <c r="E148" s="276"/>
    </row>
    <row r="149" spans="1:5" ht="15.55">
      <c r="A149" s="129"/>
      <c r="B149" s="274"/>
      <c r="C149" s="98"/>
      <c r="D149" s="98"/>
      <c r="E149" s="276"/>
    </row>
    <row r="150" spans="1:5" ht="15.55">
      <c r="A150" s="129"/>
      <c r="B150" s="274"/>
      <c r="C150" s="98"/>
      <c r="D150" s="98"/>
      <c r="E150" s="276"/>
    </row>
    <row r="151" spans="1:5" ht="15.55">
      <c r="A151" s="129"/>
      <c r="B151" s="274"/>
      <c r="C151" s="98"/>
      <c r="D151" s="98"/>
      <c r="E151" s="276"/>
    </row>
    <row r="152" spans="1:5" ht="15.55">
      <c r="A152" s="129"/>
      <c r="B152" s="274"/>
      <c r="C152" s="98"/>
      <c r="D152" s="98"/>
      <c r="E152" s="276"/>
    </row>
    <row r="153" spans="1:5" ht="15.55">
      <c r="A153" s="129"/>
      <c r="B153" s="274"/>
      <c r="C153" s="98"/>
      <c r="D153" s="98"/>
      <c r="E153" s="276"/>
    </row>
    <row r="154" spans="1:5" ht="15.55">
      <c r="A154" s="129"/>
      <c r="B154" s="274"/>
      <c r="C154" s="98"/>
      <c r="D154" s="98"/>
      <c r="E154" s="276"/>
    </row>
    <row r="155" spans="1:5" ht="15.55">
      <c r="A155" s="129"/>
      <c r="B155" s="274"/>
      <c r="C155" s="98"/>
      <c r="D155" s="98"/>
      <c r="E155" s="276"/>
    </row>
    <row r="156" spans="1:5" ht="15.55">
      <c r="A156" s="129"/>
      <c r="B156" s="274"/>
      <c r="C156" s="98"/>
      <c r="D156" s="98"/>
      <c r="E156" s="276"/>
    </row>
    <row r="157" spans="1:5" ht="15.55">
      <c r="A157" s="129"/>
      <c r="B157" s="274"/>
      <c r="C157" s="98"/>
      <c r="D157" s="98"/>
      <c r="E157" s="276"/>
    </row>
    <row r="158" spans="1:5" ht="15.55">
      <c r="A158" s="129"/>
      <c r="B158" s="274"/>
      <c r="C158" s="98"/>
      <c r="D158" s="98"/>
      <c r="E158" s="276"/>
    </row>
    <row r="159" spans="1:5" ht="15.55">
      <c r="A159" s="129"/>
      <c r="B159" s="274"/>
      <c r="C159" s="98"/>
      <c r="D159" s="98"/>
      <c r="E159" s="276"/>
    </row>
    <row r="160" spans="1:5" ht="15.55">
      <c r="A160" s="129"/>
      <c r="B160" s="274"/>
      <c r="C160" s="98"/>
      <c r="D160" s="98"/>
      <c r="E160" s="276"/>
    </row>
    <row r="161" spans="1:5" ht="15.55">
      <c r="A161" s="129"/>
      <c r="B161" s="274"/>
      <c r="C161" s="98"/>
      <c r="D161" s="98"/>
      <c r="E161" s="276"/>
    </row>
    <row r="162" spans="1:5" ht="15.55">
      <c r="A162" s="129"/>
      <c r="B162" s="274"/>
      <c r="C162" s="98"/>
      <c r="D162" s="98"/>
      <c r="E162" s="276"/>
    </row>
    <row r="163" spans="1:5" ht="15.55">
      <c r="A163" s="129"/>
      <c r="B163" s="274"/>
      <c r="C163" s="98"/>
      <c r="D163" s="98"/>
      <c r="E163" s="276"/>
    </row>
    <row r="164" spans="1:5" ht="15.55">
      <c r="A164" s="129"/>
      <c r="B164" s="274"/>
      <c r="C164" s="98"/>
      <c r="D164" s="98"/>
      <c r="E164" s="276"/>
    </row>
    <row r="165" spans="1:5" ht="15.55">
      <c r="A165" s="129"/>
      <c r="B165" s="274"/>
      <c r="C165" s="98"/>
      <c r="D165" s="98"/>
      <c r="E165" s="276"/>
    </row>
    <row r="166" spans="1:5" ht="15.55">
      <c r="A166" s="129"/>
      <c r="B166" s="274"/>
      <c r="C166" s="98"/>
      <c r="D166" s="98"/>
      <c r="E166" s="276"/>
    </row>
    <row r="167" spans="1:5" ht="15.55">
      <c r="A167" s="129"/>
      <c r="B167" s="274"/>
      <c r="C167" s="98"/>
      <c r="D167" s="98"/>
      <c r="E167" s="276"/>
    </row>
    <row r="168" spans="1:5" ht="15.55">
      <c r="A168" s="129"/>
      <c r="B168" s="274"/>
      <c r="C168" s="98"/>
      <c r="D168" s="98"/>
      <c r="E168" s="276"/>
    </row>
    <row r="169" spans="1:5" ht="15.55">
      <c r="A169" s="129"/>
      <c r="B169" s="274"/>
      <c r="C169" s="98"/>
      <c r="D169" s="98"/>
      <c r="E169" s="276"/>
    </row>
    <row r="170" spans="1:5" ht="15.55">
      <c r="A170" s="129"/>
      <c r="B170" s="274"/>
      <c r="C170" s="98"/>
      <c r="D170" s="98"/>
      <c r="E170" s="276"/>
    </row>
    <row r="171" spans="1:5" ht="15.55">
      <c r="A171" s="129"/>
      <c r="B171" s="274"/>
      <c r="C171" s="98"/>
      <c r="D171" s="98"/>
      <c r="E171" s="276"/>
    </row>
    <row r="172" spans="1:5" ht="15.55">
      <c r="A172" s="129"/>
      <c r="B172" s="274"/>
      <c r="C172" s="98"/>
      <c r="D172" s="98"/>
      <c r="E172" s="276"/>
    </row>
    <row r="173" spans="1:5" ht="15.55">
      <c r="A173" s="129"/>
      <c r="B173" s="274"/>
      <c r="C173" s="98"/>
      <c r="D173" s="98"/>
      <c r="E173" s="276"/>
    </row>
    <row r="174" spans="1:5" ht="15.55">
      <c r="A174" s="129"/>
      <c r="B174" s="274"/>
      <c r="C174" s="98"/>
      <c r="D174" s="98"/>
      <c r="E174" s="276"/>
    </row>
    <row r="175" spans="1:5" ht="15.55">
      <c r="A175" s="129"/>
      <c r="B175" s="274"/>
      <c r="C175" s="98"/>
      <c r="D175" s="98"/>
      <c r="E175" s="276"/>
    </row>
    <row r="176" spans="1:5" ht="15.55">
      <c r="A176" s="129"/>
      <c r="B176" s="274"/>
      <c r="C176" s="98"/>
      <c r="D176" s="98"/>
      <c r="E176" s="276"/>
    </row>
    <row r="177" spans="1:5" ht="15.55">
      <c r="A177" s="129"/>
      <c r="B177" s="274"/>
      <c r="C177" s="98"/>
      <c r="D177" s="98"/>
      <c r="E177" s="276"/>
    </row>
    <row r="178" spans="1:5" ht="15.55">
      <c r="A178" s="129"/>
      <c r="B178" s="274"/>
      <c r="C178" s="98"/>
      <c r="D178" s="98"/>
      <c r="E178" s="276"/>
    </row>
    <row r="179" spans="1:5" ht="15.55">
      <c r="A179" s="129"/>
      <c r="B179" s="274"/>
      <c r="C179" s="98"/>
      <c r="D179" s="98"/>
      <c r="E179" s="276"/>
    </row>
    <row r="180" spans="1:5" ht="15.55">
      <c r="A180" s="129"/>
      <c r="B180" s="274"/>
      <c r="C180" s="98"/>
      <c r="D180" s="98"/>
      <c r="E180" s="276"/>
    </row>
    <row r="181" spans="1:5" ht="15.55">
      <c r="A181" s="129"/>
      <c r="B181" s="274"/>
      <c r="C181" s="98"/>
      <c r="D181" s="98"/>
      <c r="E181" s="276"/>
    </row>
    <row r="182" spans="1:5" ht="15.55">
      <c r="A182" s="129"/>
      <c r="B182" s="274"/>
      <c r="C182" s="98"/>
      <c r="D182" s="98"/>
      <c r="E182" s="276"/>
    </row>
    <row r="183" spans="1:5" ht="15.55">
      <c r="A183" s="129"/>
      <c r="B183" s="274"/>
      <c r="C183" s="98"/>
      <c r="D183" s="98"/>
      <c r="E183" s="276"/>
    </row>
    <row r="184" spans="1:5" ht="15.55">
      <c r="A184" s="129"/>
      <c r="B184" s="274"/>
      <c r="C184" s="98"/>
      <c r="D184" s="98"/>
      <c r="E184" s="276"/>
    </row>
    <row r="185" spans="1:5" ht="15.55">
      <c r="A185" s="129"/>
      <c r="B185" s="274"/>
      <c r="C185" s="98"/>
      <c r="D185" s="98"/>
      <c r="E185" s="276"/>
    </row>
    <row r="186" spans="1:5" ht="15.55">
      <c r="A186" s="129"/>
      <c r="B186" s="274"/>
      <c r="C186" s="98"/>
      <c r="D186" s="98"/>
      <c r="E186" s="276"/>
    </row>
    <row r="187" spans="1:5" ht="15.55">
      <c r="A187" s="129"/>
      <c r="B187" s="274"/>
      <c r="C187" s="98"/>
      <c r="D187" s="98"/>
      <c r="E187" s="276"/>
    </row>
    <row r="188" spans="1:5" ht="15.55">
      <c r="A188" s="129"/>
      <c r="B188" s="274"/>
      <c r="C188" s="98"/>
      <c r="D188" s="98"/>
      <c r="E188" s="276"/>
    </row>
    <row r="189" spans="1:5" ht="15.55">
      <c r="A189" s="129"/>
      <c r="B189" s="274"/>
      <c r="C189" s="98"/>
      <c r="D189" s="98"/>
      <c r="E189" s="276"/>
    </row>
    <row r="190" spans="1:5" ht="15.55">
      <c r="A190" s="129"/>
      <c r="B190" s="274"/>
      <c r="C190" s="98"/>
      <c r="D190" s="98"/>
      <c r="E190" s="276"/>
    </row>
    <row r="191" spans="1:5" ht="15.55">
      <c r="A191" s="129"/>
      <c r="B191" s="274"/>
      <c r="C191" s="98"/>
      <c r="D191" s="98"/>
      <c r="E191" s="276"/>
    </row>
    <row r="192" spans="1:5" ht="15.55">
      <c r="A192" s="129"/>
      <c r="B192" s="274"/>
      <c r="C192" s="98"/>
      <c r="D192" s="98"/>
      <c r="E192" s="276"/>
    </row>
    <row r="193" spans="1:5" ht="15.55">
      <c r="A193" s="129"/>
      <c r="B193" s="274"/>
      <c r="C193" s="98"/>
      <c r="D193" s="98"/>
      <c r="E193" s="276"/>
    </row>
    <row r="194" spans="1:5" ht="15.55">
      <c r="A194" s="129"/>
      <c r="B194" s="274"/>
      <c r="C194" s="98"/>
      <c r="D194" s="98"/>
      <c r="E194" s="276"/>
    </row>
    <row r="195" spans="1:5" ht="15.55">
      <c r="A195" s="129"/>
      <c r="B195" s="274"/>
      <c r="C195" s="98"/>
      <c r="D195" s="98"/>
      <c r="E195" s="276"/>
    </row>
    <row r="196" spans="1:5" ht="15.55">
      <c r="A196" s="129"/>
      <c r="B196" s="274"/>
      <c r="C196" s="98"/>
      <c r="D196" s="98"/>
      <c r="E196" s="276"/>
    </row>
    <row r="197" spans="1:5" ht="15.55">
      <c r="A197" s="129"/>
      <c r="B197" s="274"/>
      <c r="C197" s="98"/>
      <c r="D197" s="98"/>
      <c r="E197" s="276"/>
    </row>
    <row r="198" spans="1:5" ht="15.55">
      <c r="A198" s="129"/>
      <c r="B198" s="274"/>
      <c r="C198" s="98"/>
      <c r="D198" s="98"/>
      <c r="E198" s="276"/>
    </row>
    <row r="199" spans="1:5" ht="15.55">
      <c r="A199" s="129"/>
      <c r="B199" s="274"/>
      <c r="C199" s="98"/>
      <c r="D199" s="98"/>
      <c r="E199" s="276"/>
    </row>
    <row r="200" spans="1:5" ht="15.55">
      <c r="A200" s="129"/>
      <c r="B200" s="274"/>
      <c r="C200" s="98"/>
      <c r="D200" s="98"/>
      <c r="E200" s="276"/>
    </row>
    <row r="201" spans="1:5" ht="15.55">
      <c r="A201" s="129"/>
      <c r="B201" s="274"/>
      <c r="C201" s="98"/>
      <c r="D201" s="98"/>
      <c r="E201" s="276"/>
    </row>
    <row r="202" spans="1:5" ht="15.55">
      <c r="A202" s="129"/>
      <c r="B202" s="274"/>
      <c r="C202" s="98"/>
      <c r="D202" s="98"/>
      <c r="E202" s="276"/>
    </row>
    <row r="203" spans="1:5" ht="15.55">
      <c r="A203" s="129"/>
      <c r="B203" s="274"/>
      <c r="C203" s="98"/>
      <c r="D203" s="98"/>
      <c r="E203" s="276"/>
    </row>
    <row r="204" spans="1:5" ht="15.55">
      <c r="A204" s="129"/>
      <c r="B204" s="274"/>
      <c r="C204" s="98"/>
      <c r="D204" s="98"/>
      <c r="E204" s="276"/>
    </row>
    <row r="205" spans="1:5" ht="15.55">
      <c r="A205" s="129"/>
      <c r="B205" s="274"/>
      <c r="C205" s="98"/>
      <c r="D205" s="98"/>
      <c r="E205" s="276"/>
    </row>
    <row r="206" spans="1:5" ht="15.55">
      <c r="A206" s="129"/>
      <c r="B206" s="274"/>
      <c r="C206" s="98"/>
      <c r="D206" s="98"/>
      <c r="E206" s="276"/>
    </row>
    <row r="207" spans="1:5" ht="15.55">
      <c r="A207" s="129"/>
      <c r="B207" s="274"/>
      <c r="C207" s="98"/>
      <c r="D207" s="98"/>
      <c r="E207" s="276"/>
    </row>
    <row r="208" spans="1:5" ht="15.55">
      <c r="A208" s="129"/>
      <c r="B208" s="274"/>
      <c r="C208" s="98"/>
      <c r="D208" s="98"/>
      <c r="E208" s="276"/>
    </row>
    <row r="209" spans="1:5" ht="15.55">
      <c r="A209" s="129"/>
      <c r="B209" s="274"/>
      <c r="C209" s="98"/>
      <c r="D209" s="98"/>
      <c r="E209" s="276"/>
    </row>
    <row r="210" spans="1:5" ht="15.55">
      <c r="A210" s="129"/>
      <c r="B210" s="274"/>
      <c r="C210" s="98"/>
      <c r="D210" s="98"/>
      <c r="E210" s="276"/>
    </row>
    <row r="211" spans="1:5" ht="15.55">
      <c r="A211" s="129"/>
      <c r="B211" s="274"/>
      <c r="C211" s="98"/>
      <c r="D211" s="98"/>
      <c r="E211" s="276"/>
    </row>
    <row r="212" spans="1:5" ht="15.55">
      <c r="A212" s="129"/>
      <c r="B212" s="274"/>
      <c r="C212" s="98"/>
      <c r="D212" s="98"/>
      <c r="E212" s="276"/>
    </row>
    <row r="213" spans="1:5" ht="15.55">
      <c r="A213" s="129"/>
      <c r="B213" s="274"/>
      <c r="C213" s="98"/>
      <c r="D213" s="98"/>
      <c r="E213" s="276"/>
    </row>
    <row r="214" spans="1:5" ht="15.55">
      <c r="A214" s="129"/>
      <c r="B214" s="274"/>
      <c r="C214" s="98"/>
      <c r="D214" s="98"/>
      <c r="E214" s="276"/>
    </row>
    <row r="215" spans="1:5" ht="15.55">
      <c r="A215" s="129"/>
      <c r="B215" s="274"/>
      <c r="C215" s="98"/>
      <c r="D215" s="98"/>
      <c r="E215" s="276"/>
    </row>
    <row r="216" spans="1:5" ht="15.55">
      <c r="A216" s="129"/>
      <c r="B216" s="274"/>
      <c r="C216" s="98"/>
      <c r="D216" s="98"/>
      <c r="E216" s="276"/>
    </row>
    <row r="217" spans="1:5" ht="15.55">
      <c r="A217" s="129"/>
      <c r="B217" s="274"/>
      <c r="C217" s="98"/>
      <c r="D217" s="98"/>
      <c r="E217" s="276"/>
    </row>
    <row r="218" spans="1:5" ht="15.55">
      <c r="A218" s="129"/>
      <c r="B218" s="274"/>
      <c r="C218" s="98"/>
      <c r="D218" s="98"/>
      <c r="E218" s="276"/>
    </row>
    <row r="219" spans="1:5" ht="15.55">
      <c r="A219" s="129"/>
      <c r="B219" s="274"/>
      <c r="C219" s="98"/>
      <c r="D219" s="98"/>
      <c r="E219" s="276"/>
    </row>
    <row r="220" spans="1:5" ht="15.55">
      <c r="A220" s="129"/>
      <c r="B220" s="274"/>
      <c r="C220" s="98"/>
      <c r="D220" s="98"/>
      <c r="E220" s="276"/>
    </row>
    <row r="221" spans="1:5" ht="15.55">
      <c r="A221" s="129"/>
      <c r="B221" s="274"/>
      <c r="C221" s="98"/>
      <c r="D221" s="98"/>
      <c r="E221" s="276"/>
    </row>
    <row r="222" spans="1:5" ht="15.55">
      <c r="A222" s="129"/>
      <c r="B222" s="274"/>
      <c r="C222" s="98"/>
      <c r="D222" s="98"/>
      <c r="E222" s="276"/>
    </row>
    <row r="223" spans="1:5" ht="15.55">
      <c r="A223" s="129"/>
      <c r="B223" s="274"/>
      <c r="C223" s="98"/>
      <c r="D223" s="98"/>
      <c r="E223" s="276"/>
    </row>
    <row r="224" spans="1:5" ht="15.55">
      <c r="A224" s="129"/>
      <c r="B224" s="274"/>
      <c r="C224" s="98"/>
      <c r="D224" s="98"/>
      <c r="E224" s="276"/>
    </row>
    <row r="225" spans="1:5" ht="15.55">
      <c r="A225" s="129"/>
      <c r="B225" s="274"/>
      <c r="C225" s="98"/>
      <c r="D225" s="98"/>
      <c r="E225" s="276"/>
    </row>
    <row r="226" spans="1:5" ht="15.55">
      <c r="A226" s="129"/>
      <c r="B226" s="274"/>
      <c r="C226" s="98"/>
      <c r="D226" s="98"/>
      <c r="E226" s="276"/>
    </row>
    <row r="227" spans="1:5" ht="15.55">
      <c r="A227" s="129"/>
      <c r="B227" s="274"/>
      <c r="C227" s="98"/>
      <c r="D227" s="98"/>
      <c r="E227" s="276"/>
    </row>
    <row r="228" spans="1:5" ht="15.55">
      <c r="A228" s="129"/>
      <c r="B228" s="274"/>
      <c r="C228" s="98"/>
      <c r="D228" s="98"/>
      <c r="E228" s="276"/>
    </row>
    <row r="229" spans="1:5" ht="15.55">
      <c r="A229" s="129"/>
      <c r="B229" s="274"/>
      <c r="C229" s="98"/>
      <c r="D229" s="98"/>
      <c r="E229" s="276"/>
    </row>
    <row r="230" spans="1:5" ht="15.55">
      <c r="A230" s="129"/>
      <c r="B230" s="274"/>
      <c r="C230" s="98"/>
      <c r="D230" s="98"/>
      <c r="E230" s="276"/>
    </row>
    <row r="231" spans="1:5" ht="15.55">
      <c r="A231" s="129"/>
      <c r="B231" s="274"/>
      <c r="C231" s="98"/>
      <c r="D231" s="98"/>
      <c r="E231" s="276"/>
    </row>
    <row r="232" spans="1:5" ht="15.55">
      <c r="A232" s="129"/>
      <c r="B232" s="274"/>
      <c r="C232" s="98"/>
      <c r="D232" s="98"/>
      <c r="E232" s="276"/>
    </row>
    <row r="233" spans="1:5" ht="15.55">
      <c r="A233" s="129"/>
      <c r="B233" s="274"/>
      <c r="C233" s="98"/>
      <c r="D233" s="98"/>
      <c r="E233" s="276"/>
    </row>
    <row r="234" spans="1:5" ht="15.55">
      <c r="A234" s="129"/>
      <c r="B234" s="274"/>
      <c r="C234" s="98"/>
      <c r="D234" s="98"/>
      <c r="E234" s="276"/>
    </row>
    <row r="235" spans="1:5" ht="15.55">
      <c r="A235" s="129"/>
      <c r="B235" s="274"/>
      <c r="C235" s="98"/>
      <c r="D235" s="98"/>
      <c r="E235" s="276"/>
    </row>
    <row r="236" spans="1:5" ht="15.55">
      <c r="A236" s="129"/>
      <c r="B236" s="274"/>
      <c r="C236" s="98"/>
      <c r="D236" s="98"/>
      <c r="E236" s="276"/>
    </row>
    <row r="237" spans="1:5" ht="15.55">
      <c r="A237" s="129"/>
      <c r="B237" s="274"/>
      <c r="C237" s="98"/>
      <c r="D237" s="98"/>
      <c r="E237" s="276"/>
    </row>
    <row r="238" spans="1:5" ht="15.55">
      <c r="A238" s="129"/>
      <c r="B238" s="274"/>
      <c r="C238" s="98"/>
      <c r="D238" s="98"/>
      <c r="E238" s="276"/>
    </row>
    <row r="239" spans="1:5" ht="15.55">
      <c r="A239" s="129"/>
      <c r="B239" s="274"/>
      <c r="C239" s="98"/>
      <c r="D239" s="98"/>
      <c r="E239" s="276"/>
    </row>
    <row r="240" spans="1:5" ht="15.55">
      <c r="A240" s="129"/>
      <c r="B240" s="274"/>
      <c r="C240" s="98"/>
      <c r="D240" s="98"/>
      <c r="E240" s="276"/>
    </row>
    <row r="241" spans="1:5" ht="15.55">
      <c r="A241" s="129"/>
      <c r="B241" s="274"/>
      <c r="C241" s="98"/>
      <c r="D241" s="98"/>
      <c r="E241" s="276"/>
    </row>
    <row r="242" spans="1:5" ht="15.55">
      <c r="A242" s="129"/>
      <c r="B242" s="274"/>
      <c r="C242" s="98"/>
      <c r="D242" s="98"/>
      <c r="E242" s="276"/>
    </row>
    <row r="243" spans="1:5" ht="15.55">
      <c r="A243" s="129"/>
      <c r="B243" s="274"/>
      <c r="C243" s="98"/>
      <c r="D243" s="98"/>
      <c r="E243" s="276"/>
    </row>
    <row r="244" spans="1:5" ht="15.55">
      <c r="A244" s="129"/>
      <c r="B244" s="274"/>
      <c r="C244" s="98"/>
      <c r="D244" s="98"/>
      <c r="E244" s="276"/>
    </row>
    <row r="245" spans="1:5" ht="15.55">
      <c r="A245" s="129"/>
      <c r="B245" s="274"/>
      <c r="C245" s="98"/>
      <c r="D245" s="98"/>
      <c r="E245" s="276"/>
    </row>
    <row r="246" spans="1:5" ht="15.55">
      <c r="A246" s="129"/>
      <c r="B246" s="274"/>
      <c r="C246" s="98"/>
      <c r="D246" s="98"/>
      <c r="E246" s="276"/>
    </row>
    <row r="247" spans="1:5" ht="15.55">
      <c r="A247" s="129"/>
      <c r="B247" s="274"/>
      <c r="C247" s="98"/>
      <c r="D247" s="98"/>
      <c r="E247" s="276"/>
    </row>
    <row r="248" spans="1:5" ht="15.55">
      <c r="A248" s="129"/>
      <c r="B248" s="274"/>
      <c r="C248" s="98"/>
      <c r="D248" s="98"/>
      <c r="E248" s="276"/>
    </row>
    <row r="249" spans="1:5" ht="15.55">
      <c r="A249" s="129"/>
      <c r="B249" s="274"/>
      <c r="C249" s="98"/>
      <c r="D249" s="98"/>
      <c r="E249" s="276"/>
    </row>
    <row r="250" spans="1:5" ht="15.55">
      <c r="A250" s="129"/>
      <c r="B250" s="274"/>
      <c r="C250" s="98"/>
      <c r="D250" s="98"/>
      <c r="E250" s="276"/>
    </row>
    <row r="251" spans="1:5" ht="15.55">
      <c r="A251" s="129"/>
      <c r="B251" s="274"/>
      <c r="C251" s="98"/>
      <c r="D251" s="98"/>
      <c r="E251" s="276"/>
    </row>
    <row r="252" spans="1:5" ht="15.55">
      <c r="A252" s="129"/>
      <c r="B252" s="274"/>
      <c r="C252" s="98"/>
      <c r="D252" s="98"/>
      <c r="E252" s="276"/>
    </row>
    <row r="253" spans="1:5" ht="15.55">
      <c r="A253" s="129"/>
      <c r="B253" s="274"/>
      <c r="C253" s="98"/>
      <c r="D253" s="98"/>
      <c r="E253" s="276"/>
    </row>
    <row r="254" spans="1:5" ht="15.55">
      <c r="A254" s="129"/>
      <c r="B254" s="274"/>
      <c r="C254" s="98"/>
      <c r="D254" s="98"/>
      <c r="E254" s="276"/>
    </row>
    <row r="255" spans="1:5" ht="15.55">
      <c r="A255" s="129"/>
      <c r="B255" s="274"/>
      <c r="C255" s="98"/>
      <c r="D255" s="98"/>
      <c r="E255" s="276"/>
    </row>
    <row r="256" spans="1:5" ht="15.55">
      <c r="A256" s="129"/>
      <c r="B256" s="274"/>
      <c r="C256" s="98"/>
      <c r="D256" s="98"/>
      <c r="E256" s="276"/>
    </row>
    <row r="257" spans="1:5" ht="15.55">
      <c r="A257" s="129"/>
      <c r="B257" s="274"/>
      <c r="C257" s="98"/>
      <c r="D257" s="98"/>
      <c r="E257" s="276"/>
    </row>
    <row r="258" spans="1:5" ht="15.55">
      <c r="A258" s="129"/>
      <c r="B258" s="274"/>
      <c r="C258" s="98"/>
      <c r="D258" s="98"/>
      <c r="E258" s="276"/>
    </row>
    <row r="259" spans="1:5" ht="15.55">
      <c r="A259" s="129"/>
      <c r="B259" s="274"/>
      <c r="C259" s="98"/>
      <c r="D259" s="98"/>
      <c r="E259" s="276"/>
    </row>
    <row r="260" spans="1:5" ht="15.55">
      <c r="A260" s="129"/>
      <c r="B260" s="274"/>
      <c r="C260" s="98"/>
      <c r="D260" s="98"/>
      <c r="E260" s="276"/>
    </row>
    <row r="261" spans="1:5" ht="15.55">
      <c r="A261" s="129"/>
      <c r="B261" s="274"/>
      <c r="C261" s="98"/>
      <c r="D261" s="98"/>
      <c r="E261" s="276"/>
    </row>
    <row r="262" spans="1:5" ht="15.55">
      <c r="A262" s="129"/>
      <c r="B262" s="274"/>
      <c r="C262" s="98"/>
      <c r="D262" s="98"/>
      <c r="E262" s="276"/>
    </row>
    <row r="263" spans="1:5" ht="15.55">
      <c r="A263" s="129"/>
      <c r="B263" s="274"/>
      <c r="C263" s="98"/>
      <c r="D263" s="98"/>
      <c r="E263" s="276"/>
    </row>
    <row r="264" spans="1:5" ht="15.55">
      <c r="A264" s="129"/>
      <c r="B264" s="274"/>
      <c r="C264" s="98"/>
      <c r="D264" s="98"/>
      <c r="E264" s="276"/>
    </row>
    <row r="265" spans="1:5" ht="15.55">
      <c r="A265" s="129"/>
      <c r="B265" s="274"/>
      <c r="C265" s="98"/>
      <c r="D265" s="98"/>
      <c r="E265" s="276"/>
    </row>
    <row r="266" spans="1:5" ht="15.55">
      <c r="A266" s="129"/>
      <c r="B266" s="274"/>
      <c r="C266" s="98"/>
      <c r="D266" s="98"/>
      <c r="E266" s="276"/>
    </row>
    <row r="267" spans="1:5" ht="15.55">
      <c r="A267" s="129"/>
      <c r="B267" s="274"/>
      <c r="C267" s="98"/>
      <c r="D267" s="98"/>
      <c r="E267" s="276"/>
    </row>
    <row r="268" spans="1:5" ht="15.55">
      <c r="A268" s="129"/>
      <c r="B268" s="274"/>
      <c r="C268" s="98"/>
      <c r="D268" s="98"/>
      <c r="E268" s="276"/>
    </row>
    <row r="269" spans="1:5" ht="15.55">
      <c r="A269" s="129"/>
      <c r="B269" s="274"/>
      <c r="C269" s="98"/>
      <c r="D269" s="98"/>
      <c r="E269" s="276"/>
    </row>
    <row r="270" spans="1:5" ht="15.55">
      <c r="A270" s="129"/>
      <c r="B270" s="274"/>
      <c r="C270" s="98"/>
      <c r="D270" s="98"/>
      <c r="E270" s="276"/>
    </row>
    <row r="271" spans="1:5" ht="15.55">
      <c r="A271" s="129"/>
      <c r="B271" s="274"/>
      <c r="C271" s="98"/>
      <c r="D271" s="98"/>
      <c r="E271" s="276"/>
    </row>
    <row r="272" spans="1:5" ht="15.55">
      <c r="A272" s="129"/>
      <c r="B272" s="274"/>
      <c r="C272" s="98"/>
      <c r="D272" s="98"/>
      <c r="E272" s="276"/>
    </row>
    <row r="273" spans="1:5" ht="15.55">
      <c r="A273" s="129"/>
      <c r="B273" s="274"/>
      <c r="C273" s="98"/>
      <c r="D273" s="98"/>
      <c r="E273" s="276"/>
    </row>
    <row r="274" spans="1:5" ht="15.55">
      <c r="A274" s="129"/>
      <c r="B274" s="274"/>
      <c r="C274" s="98"/>
      <c r="D274" s="98"/>
      <c r="E274" s="276"/>
    </row>
    <row r="275" spans="1:5" ht="15.55">
      <c r="A275" s="129"/>
      <c r="B275" s="274"/>
      <c r="C275" s="98"/>
      <c r="D275" s="98"/>
      <c r="E275" s="276"/>
    </row>
    <row r="276" spans="1:5" ht="15.55">
      <c r="A276" s="129"/>
      <c r="B276" s="274"/>
      <c r="C276" s="98"/>
      <c r="D276" s="98"/>
      <c r="E276" s="276"/>
    </row>
    <row r="277" spans="1:5" ht="15.55">
      <c r="A277" s="129"/>
      <c r="B277" s="274"/>
      <c r="C277" s="98"/>
      <c r="D277" s="98"/>
      <c r="E277" s="276"/>
    </row>
    <row r="278" spans="1:5" ht="15.55">
      <c r="A278" s="129"/>
      <c r="B278" s="274"/>
      <c r="C278" s="98"/>
      <c r="D278" s="98"/>
      <c r="E278" s="276"/>
    </row>
    <row r="279" spans="1:5" ht="15.55">
      <c r="A279" s="129"/>
      <c r="B279" s="274"/>
      <c r="C279" s="98"/>
      <c r="D279" s="98"/>
      <c r="E279" s="276"/>
    </row>
    <row r="280" spans="1:5" ht="15.55">
      <c r="A280" s="129"/>
      <c r="B280" s="274"/>
      <c r="C280" s="98"/>
      <c r="D280" s="98"/>
      <c r="E280" s="276"/>
    </row>
    <row r="281" spans="1:5" ht="15.55">
      <c r="A281" s="129"/>
      <c r="B281" s="274"/>
      <c r="C281" s="98"/>
      <c r="D281" s="98"/>
      <c r="E281" s="276"/>
    </row>
    <row r="282" spans="1:5" ht="15.55">
      <c r="A282" s="129"/>
      <c r="B282" s="274"/>
      <c r="C282" s="98"/>
      <c r="D282" s="98"/>
      <c r="E282" s="276"/>
    </row>
    <row r="283" spans="1:5" ht="15.55">
      <c r="A283" s="129"/>
      <c r="B283" s="274"/>
      <c r="C283" s="98"/>
      <c r="D283" s="98"/>
      <c r="E283" s="276"/>
    </row>
    <row r="284" spans="1:5" ht="15.55">
      <c r="A284" s="129"/>
      <c r="B284" s="274"/>
      <c r="C284" s="98"/>
      <c r="D284" s="98"/>
      <c r="E284" s="276"/>
    </row>
    <row r="285" spans="1:5" ht="15.55">
      <c r="A285" s="129"/>
      <c r="B285" s="274"/>
      <c r="C285" s="98"/>
      <c r="D285" s="98"/>
      <c r="E285" s="276"/>
    </row>
    <row r="286" spans="1:5" ht="15.55">
      <c r="A286" s="129"/>
      <c r="B286" s="274"/>
      <c r="C286" s="98"/>
      <c r="D286" s="98"/>
      <c r="E286" s="276"/>
    </row>
    <row r="287" spans="1:5" ht="15.55">
      <c r="A287" s="129"/>
      <c r="B287" s="274"/>
      <c r="C287" s="98"/>
      <c r="D287" s="98"/>
      <c r="E287" s="276"/>
    </row>
    <row r="288" spans="1:5" ht="15.55">
      <c r="A288" s="129"/>
      <c r="B288" s="274"/>
      <c r="C288" s="98"/>
      <c r="D288" s="98"/>
      <c r="E288" s="276"/>
    </row>
    <row r="289" spans="1:5" ht="15.55">
      <c r="A289" s="129"/>
      <c r="B289" s="274"/>
      <c r="C289" s="98"/>
      <c r="D289" s="98"/>
      <c r="E289" s="276"/>
    </row>
    <row r="290" spans="1:5" ht="15.55">
      <c r="A290" s="129"/>
      <c r="B290" s="274"/>
      <c r="C290" s="98"/>
      <c r="D290" s="98"/>
      <c r="E290" s="276"/>
    </row>
    <row r="291" spans="1:5" ht="15.55">
      <c r="A291" s="129"/>
      <c r="B291" s="274"/>
      <c r="C291" s="98"/>
      <c r="D291" s="98"/>
      <c r="E291" s="276"/>
    </row>
    <row r="292" spans="1:5" ht="15.55">
      <c r="A292" s="129"/>
      <c r="B292" s="274"/>
      <c r="C292" s="98"/>
      <c r="D292" s="98"/>
      <c r="E292" s="276"/>
    </row>
    <row r="293" spans="1:5" ht="15.55">
      <c r="A293" s="129"/>
      <c r="B293" s="274"/>
      <c r="C293" s="98"/>
      <c r="D293" s="98"/>
      <c r="E293" s="276"/>
    </row>
    <row r="294" spans="1:5" ht="15.55">
      <c r="A294" s="129"/>
      <c r="B294" s="274"/>
      <c r="C294" s="98"/>
      <c r="D294" s="98"/>
      <c r="E294" s="276"/>
    </row>
    <row r="295" spans="1:5" ht="15.55">
      <c r="A295" s="129"/>
      <c r="B295" s="274"/>
      <c r="C295" s="98"/>
      <c r="D295" s="98"/>
      <c r="E295" s="276"/>
    </row>
    <row r="296" spans="1:5" ht="15.55">
      <c r="A296" s="129"/>
      <c r="B296" s="274"/>
      <c r="C296" s="98"/>
      <c r="D296" s="98"/>
      <c r="E296" s="276"/>
    </row>
    <row r="297" spans="1:5" ht="15.55">
      <c r="A297" s="129"/>
      <c r="B297" s="274"/>
      <c r="C297" s="98"/>
      <c r="D297" s="98"/>
      <c r="E297" s="276"/>
    </row>
    <row r="298" spans="1:5" ht="15.55">
      <c r="A298" s="129"/>
      <c r="B298" s="274"/>
      <c r="C298" s="98"/>
      <c r="D298" s="98"/>
      <c r="E298" s="276"/>
    </row>
    <row r="299" spans="1:5" ht="15.55">
      <c r="A299" s="129"/>
      <c r="B299" s="274"/>
      <c r="C299" s="98"/>
      <c r="D299" s="98"/>
      <c r="E299" s="276"/>
    </row>
    <row r="300" spans="1:5" ht="15.55">
      <c r="A300" s="129"/>
      <c r="B300" s="274"/>
      <c r="C300" s="98"/>
      <c r="D300" s="98"/>
      <c r="E300" s="276"/>
    </row>
    <row r="301" spans="1:5" ht="15.55">
      <c r="A301" s="129"/>
      <c r="B301" s="274"/>
      <c r="C301" s="98"/>
      <c r="D301" s="98"/>
      <c r="E301" s="276"/>
    </row>
    <row r="302" spans="1:5" ht="15.55">
      <c r="A302" s="129"/>
      <c r="B302" s="274"/>
      <c r="C302" s="98"/>
      <c r="D302" s="98"/>
      <c r="E302" s="276"/>
    </row>
    <row r="303" spans="1:5" ht="15.55">
      <c r="A303" s="129"/>
      <c r="B303" s="274"/>
      <c r="C303" s="98"/>
      <c r="D303" s="98"/>
      <c r="E303" s="276"/>
    </row>
    <row r="304" spans="1:5" ht="15.55">
      <c r="A304" s="129"/>
      <c r="B304" s="274"/>
      <c r="C304" s="98"/>
      <c r="D304" s="98"/>
      <c r="E304" s="276"/>
    </row>
    <row r="305" spans="1:5" ht="15.55">
      <c r="A305" s="129"/>
      <c r="B305" s="274"/>
      <c r="C305" s="98"/>
      <c r="D305" s="98"/>
      <c r="E305" s="276"/>
    </row>
    <row r="306" spans="1:5" ht="15.55">
      <c r="A306" s="129"/>
      <c r="B306" s="274"/>
      <c r="C306" s="98"/>
      <c r="D306" s="98"/>
      <c r="E306" s="276"/>
    </row>
    <row r="307" spans="1:5" ht="15.55">
      <c r="A307" s="129"/>
      <c r="B307" s="274"/>
      <c r="C307" s="98"/>
      <c r="D307" s="98"/>
      <c r="E307" s="276"/>
    </row>
    <row r="308" spans="1:5" ht="15.55">
      <c r="A308" s="129"/>
      <c r="B308" s="274"/>
      <c r="C308" s="98"/>
      <c r="D308" s="98"/>
      <c r="E308" s="276"/>
    </row>
    <row r="309" spans="1:5" ht="15.55">
      <c r="A309" s="129"/>
      <c r="B309" s="274"/>
      <c r="C309" s="98"/>
      <c r="D309" s="98"/>
      <c r="E309" s="276"/>
    </row>
    <row r="310" spans="1:5" ht="15.55">
      <c r="A310" s="129"/>
      <c r="B310" s="274"/>
      <c r="C310" s="98"/>
      <c r="D310" s="98"/>
      <c r="E310" s="276"/>
    </row>
    <row r="311" spans="1:5" ht="15.55">
      <c r="A311" s="129"/>
      <c r="B311" s="274"/>
      <c r="C311" s="98"/>
      <c r="D311" s="98"/>
      <c r="E311" s="276"/>
    </row>
    <row r="312" spans="1:5" ht="15.55">
      <c r="A312" s="129"/>
      <c r="B312" s="274"/>
      <c r="C312" s="98"/>
      <c r="D312" s="98"/>
      <c r="E312" s="276"/>
    </row>
    <row r="313" spans="1:5" ht="15.55">
      <c r="A313" s="129"/>
      <c r="B313" s="274"/>
      <c r="C313" s="98"/>
      <c r="D313" s="98"/>
      <c r="E313" s="276"/>
    </row>
    <row r="314" spans="1:5" ht="15.55">
      <c r="A314" s="129"/>
      <c r="B314" s="274"/>
      <c r="C314" s="98"/>
      <c r="D314" s="98"/>
      <c r="E314" s="276"/>
    </row>
    <row r="315" spans="1:5" ht="15.55">
      <c r="A315" s="129"/>
      <c r="B315" s="274"/>
      <c r="C315" s="98"/>
      <c r="D315" s="98"/>
      <c r="E315" s="276"/>
    </row>
    <row r="316" spans="1:5" ht="15.55">
      <c r="A316" s="129"/>
      <c r="B316" s="274"/>
      <c r="C316" s="98"/>
      <c r="D316" s="98"/>
      <c r="E316" s="276"/>
    </row>
    <row r="317" spans="1:5" ht="15.55">
      <c r="A317" s="129"/>
      <c r="B317" s="274"/>
      <c r="C317" s="98"/>
      <c r="D317" s="98"/>
      <c r="E317" s="276"/>
    </row>
    <row r="318" spans="1:5" ht="15.55">
      <c r="A318" s="129"/>
      <c r="B318" s="274"/>
      <c r="C318" s="98"/>
      <c r="D318" s="98"/>
      <c r="E318" s="276"/>
    </row>
    <row r="319" spans="1:5" ht="15.55">
      <c r="A319" s="129"/>
      <c r="B319" s="274"/>
      <c r="C319" s="98"/>
      <c r="D319" s="98"/>
      <c r="E319" s="276"/>
    </row>
    <row r="320" spans="1:5" ht="15.55">
      <c r="A320" s="129"/>
      <c r="B320" s="274"/>
      <c r="C320" s="98"/>
      <c r="D320" s="98"/>
      <c r="E320" s="276"/>
    </row>
    <row r="321" spans="1:5" ht="15.55">
      <c r="A321" s="129"/>
      <c r="B321" s="274"/>
      <c r="C321" s="98"/>
      <c r="D321" s="98"/>
      <c r="E321" s="276"/>
    </row>
    <row r="322" spans="1:5" ht="15.55">
      <c r="A322" s="129"/>
      <c r="B322" s="274"/>
      <c r="C322" s="98"/>
      <c r="D322" s="98"/>
      <c r="E322" s="276"/>
    </row>
    <row r="323" spans="1:5" ht="15.55">
      <c r="A323" s="129"/>
      <c r="B323" s="274"/>
      <c r="C323" s="98"/>
      <c r="D323" s="98"/>
      <c r="E323" s="276"/>
    </row>
    <row r="324" spans="1:5" ht="15.55">
      <c r="A324" s="129"/>
      <c r="B324" s="274"/>
      <c r="C324" s="98"/>
      <c r="D324" s="98"/>
      <c r="E324" s="276"/>
    </row>
    <row r="325" spans="1:5" ht="15.55">
      <c r="A325" s="129"/>
      <c r="B325" s="274"/>
      <c r="C325" s="98"/>
      <c r="D325" s="98"/>
      <c r="E325" s="276"/>
    </row>
    <row r="326" spans="1:5" ht="15.55">
      <c r="A326" s="129"/>
      <c r="B326" s="274"/>
      <c r="C326" s="98"/>
      <c r="D326" s="98"/>
      <c r="E326" s="276"/>
    </row>
    <row r="327" spans="1:5" ht="15.55">
      <c r="A327" s="129"/>
      <c r="B327" s="274"/>
      <c r="C327" s="98"/>
      <c r="D327" s="98"/>
      <c r="E327" s="276"/>
    </row>
    <row r="328" spans="1:5" ht="15.55">
      <c r="A328" s="129"/>
      <c r="B328" s="274"/>
      <c r="C328" s="98"/>
      <c r="D328" s="98"/>
      <c r="E328" s="276"/>
    </row>
    <row r="329" spans="1:5" ht="15.55">
      <c r="A329" s="129"/>
      <c r="B329" s="274"/>
      <c r="C329" s="98"/>
      <c r="D329" s="98"/>
      <c r="E329" s="276"/>
    </row>
    <row r="330" spans="1:5" ht="15.55">
      <c r="A330" s="129"/>
      <c r="B330" s="274"/>
      <c r="C330" s="98"/>
      <c r="D330" s="98"/>
      <c r="E330" s="276"/>
    </row>
    <row r="331" spans="1:5" ht="15.55">
      <c r="A331" s="129"/>
      <c r="B331" s="274"/>
      <c r="C331" s="98"/>
      <c r="D331" s="98"/>
      <c r="E331" s="276"/>
    </row>
    <row r="332" spans="1:5" ht="15.55">
      <c r="A332" s="129"/>
      <c r="B332" s="274"/>
      <c r="C332" s="98"/>
      <c r="D332" s="98"/>
      <c r="E332" s="276"/>
    </row>
    <row r="333" spans="1:5" ht="15.55">
      <c r="A333" s="129"/>
      <c r="B333" s="274"/>
      <c r="C333" s="98"/>
      <c r="D333" s="98"/>
      <c r="E333" s="276"/>
    </row>
    <row r="334" spans="1:5" ht="15.55">
      <c r="A334" s="129"/>
      <c r="B334" s="274"/>
      <c r="C334" s="98"/>
      <c r="D334" s="98"/>
      <c r="E334" s="276"/>
    </row>
    <row r="335" spans="1:5" ht="15.55">
      <c r="A335" s="129"/>
      <c r="B335" s="274"/>
      <c r="C335" s="98"/>
      <c r="D335" s="98"/>
      <c r="E335" s="276"/>
    </row>
    <row r="336" spans="1:5" ht="15.55">
      <c r="A336" s="129"/>
      <c r="B336" s="274"/>
      <c r="C336" s="98"/>
      <c r="D336" s="98"/>
      <c r="E336" s="276"/>
    </row>
    <row r="337" spans="1:5" ht="15.55">
      <c r="A337" s="129"/>
      <c r="B337" s="274"/>
      <c r="C337" s="98"/>
      <c r="D337" s="98"/>
      <c r="E337" s="276"/>
    </row>
    <row r="338" spans="1:5" ht="15.55">
      <c r="A338" s="129"/>
      <c r="B338" s="274"/>
      <c r="C338" s="98"/>
      <c r="D338" s="98"/>
      <c r="E338" s="276"/>
    </row>
    <row r="339" spans="1:5" ht="15.55">
      <c r="A339" s="129"/>
      <c r="B339" s="274"/>
      <c r="C339" s="98"/>
      <c r="D339" s="98"/>
      <c r="E339" s="276"/>
    </row>
    <row r="340" spans="1:5" ht="15.55">
      <c r="A340" s="129"/>
      <c r="B340" s="274"/>
      <c r="C340" s="98"/>
      <c r="D340" s="98"/>
      <c r="E340" s="276"/>
    </row>
    <row r="341" spans="1:5" ht="15.55">
      <c r="A341" s="129"/>
      <c r="B341" s="274"/>
      <c r="C341" s="98"/>
      <c r="D341" s="98"/>
      <c r="E341" s="276"/>
    </row>
    <row r="342" spans="1:5" ht="15.55">
      <c r="A342" s="129"/>
      <c r="B342" s="274"/>
      <c r="C342" s="98"/>
      <c r="D342" s="98"/>
      <c r="E342" s="276"/>
    </row>
    <row r="343" spans="1:5" ht="15.55">
      <c r="A343" s="129"/>
      <c r="B343" s="274"/>
      <c r="C343" s="98"/>
      <c r="D343" s="98"/>
      <c r="E343" s="276"/>
    </row>
    <row r="344" spans="1:5" ht="15.55">
      <c r="A344" s="129"/>
      <c r="B344" s="274"/>
      <c r="C344" s="98"/>
      <c r="D344" s="98"/>
      <c r="E344" s="276"/>
    </row>
    <row r="345" spans="1:5" ht="15.55">
      <c r="A345" s="129"/>
      <c r="B345" s="274"/>
      <c r="C345" s="98"/>
      <c r="D345" s="98"/>
      <c r="E345" s="276"/>
    </row>
    <row r="346" spans="1:5" ht="15.55">
      <c r="A346" s="129"/>
      <c r="B346" s="274"/>
      <c r="C346" s="98"/>
      <c r="D346" s="98"/>
      <c r="E346" s="276"/>
    </row>
    <row r="347" spans="1:5" ht="15.55">
      <c r="A347" s="129"/>
      <c r="B347" s="274"/>
      <c r="C347" s="98"/>
      <c r="D347" s="98"/>
      <c r="E347" s="276"/>
    </row>
    <row r="348" spans="1:5" ht="15.55">
      <c r="A348" s="129"/>
      <c r="B348" s="274"/>
      <c r="C348" s="98"/>
      <c r="D348" s="98"/>
      <c r="E348" s="276"/>
    </row>
    <row r="349" spans="1:5" ht="15.55">
      <c r="A349" s="129"/>
      <c r="B349" s="274"/>
      <c r="C349" s="98"/>
      <c r="D349" s="98"/>
      <c r="E349" s="276"/>
    </row>
    <row r="350" spans="1:5" ht="15.55">
      <c r="A350" s="129"/>
      <c r="B350" s="274"/>
      <c r="C350" s="98"/>
      <c r="D350" s="98"/>
      <c r="E350" s="276"/>
    </row>
    <row r="351" spans="1:5" ht="15.55">
      <c r="A351" s="129"/>
      <c r="B351" s="274"/>
      <c r="C351" s="98"/>
      <c r="D351" s="98"/>
      <c r="E351" s="276"/>
    </row>
    <row r="352" spans="1:5" ht="15.55">
      <c r="A352" s="129"/>
      <c r="B352" s="274"/>
      <c r="C352" s="98"/>
      <c r="D352" s="98"/>
      <c r="E352" s="276"/>
    </row>
    <row r="353" spans="1:5" ht="15.55">
      <c r="A353" s="129"/>
      <c r="B353" s="274"/>
      <c r="C353" s="98"/>
      <c r="D353" s="98"/>
      <c r="E353" s="276"/>
    </row>
    <row r="354" spans="1:5" ht="15.55">
      <c r="A354" s="129"/>
      <c r="B354" s="274"/>
      <c r="C354" s="98"/>
      <c r="D354" s="98"/>
      <c r="E354" s="276"/>
    </row>
    <row r="355" spans="1:5" ht="15.55">
      <c r="A355" s="129"/>
      <c r="B355" s="274"/>
      <c r="C355" s="98"/>
      <c r="D355" s="98"/>
      <c r="E355" s="276"/>
    </row>
    <row r="356" spans="1:5" ht="15.55">
      <c r="A356" s="129"/>
      <c r="B356" s="274"/>
      <c r="C356" s="98"/>
      <c r="D356" s="98"/>
      <c r="E356" s="276"/>
    </row>
    <row r="357" spans="1:5" ht="15.55">
      <c r="A357" s="129"/>
      <c r="B357" s="274"/>
      <c r="C357" s="98"/>
      <c r="D357" s="98"/>
      <c r="E357" s="276"/>
    </row>
    <row r="358" spans="1:5" ht="15.55">
      <c r="A358" s="129"/>
      <c r="B358" s="274"/>
      <c r="C358" s="98"/>
      <c r="D358" s="98"/>
      <c r="E358" s="276"/>
    </row>
    <row r="359" spans="1:5" ht="15.55">
      <c r="A359" s="129"/>
      <c r="B359" s="274"/>
      <c r="C359" s="98"/>
      <c r="D359" s="98"/>
      <c r="E359" s="276"/>
    </row>
    <row r="360" spans="1:5" ht="15.55">
      <c r="A360" s="129"/>
      <c r="B360" s="274"/>
      <c r="C360" s="98"/>
      <c r="D360" s="98"/>
      <c r="E360" s="276"/>
    </row>
    <row r="361" spans="1:5" ht="15.55">
      <c r="A361" s="129"/>
      <c r="B361" s="274"/>
      <c r="C361" s="98"/>
      <c r="D361" s="98"/>
      <c r="E361" s="276"/>
    </row>
    <row r="362" spans="1:5" ht="15.55">
      <c r="A362" s="129"/>
      <c r="B362" s="274"/>
      <c r="C362" s="98"/>
      <c r="D362" s="98"/>
      <c r="E362" s="276"/>
    </row>
    <row r="363" spans="1:5" ht="15.55">
      <c r="A363" s="129"/>
      <c r="B363" s="274"/>
      <c r="C363" s="98"/>
      <c r="D363" s="98"/>
      <c r="E363" s="276"/>
    </row>
    <row r="364" spans="1:5" ht="15.55">
      <c r="A364" s="129"/>
      <c r="B364" s="274"/>
      <c r="C364" s="98"/>
      <c r="D364" s="98"/>
      <c r="E364" s="276"/>
    </row>
    <row r="365" spans="1:5" ht="15.55">
      <c r="A365" s="129"/>
      <c r="B365" s="274"/>
      <c r="C365" s="98"/>
      <c r="D365" s="98"/>
      <c r="E365" s="276"/>
    </row>
    <row r="366" spans="1:5" ht="15.55">
      <c r="A366" s="129"/>
      <c r="B366" s="274"/>
      <c r="C366" s="98"/>
      <c r="D366" s="98"/>
      <c r="E366" s="276"/>
    </row>
    <row r="367" spans="1:5" ht="15.55">
      <c r="A367" s="129"/>
      <c r="B367" s="274"/>
      <c r="C367" s="98"/>
      <c r="D367" s="98"/>
      <c r="E367" s="276"/>
    </row>
    <row r="368" spans="1:5" ht="15.55">
      <c r="A368" s="129"/>
      <c r="B368" s="274"/>
      <c r="C368" s="98"/>
      <c r="D368" s="98"/>
      <c r="E368" s="276"/>
    </row>
    <row r="369" spans="1:5" ht="15.55">
      <c r="A369" s="129"/>
      <c r="B369" s="274"/>
      <c r="C369" s="98"/>
      <c r="D369" s="98"/>
      <c r="E369" s="276"/>
    </row>
    <row r="370" spans="1:5" ht="15.55">
      <c r="A370" s="129"/>
      <c r="B370" s="274"/>
      <c r="C370" s="98"/>
      <c r="D370" s="98"/>
      <c r="E370" s="276"/>
    </row>
    <row r="371" spans="1:5" ht="15.55">
      <c r="A371" s="129"/>
      <c r="B371" s="274"/>
      <c r="C371" s="98"/>
      <c r="D371" s="98"/>
      <c r="E371" s="276"/>
    </row>
    <row r="372" spans="1:5" ht="15.55">
      <c r="A372" s="129"/>
      <c r="B372" s="274"/>
      <c r="C372" s="98"/>
      <c r="D372" s="98"/>
      <c r="E372" s="276"/>
    </row>
    <row r="373" spans="1:5" ht="15.55">
      <c r="A373" s="129"/>
      <c r="B373" s="274"/>
      <c r="C373" s="98"/>
      <c r="D373" s="98"/>
      <c r="E373" s="276"/>
    </row>
    <row r="374" spans="1:5" ht="15.55">
      <c r="A374" s="129"/>
      <c r="B374" s="274"/>
      <c r="C374" s="98"/>
      <c r="D374" s="98"/>
      <c r="E374" s="276"/>
    </row>
    <row r="375" spans="1:5" ht="15.55">
      <c r="A375" s="129"/>
      <c r="B375" s="274"/>
      <c r="C375" s="98"/>
      <c r="D375" s="98"/>
      <c r="E375" s="276"/>
    </row>
    <row r="376" spans="1:5" ht="15.55">
      <c r="A376" s="129"/>
      <c r="B376" s="274"/>
      <c r="C376" s="98"/>
      <c r="D376" s="98"/>
      <c r="E376" s="276"/>
    </row>
    <row r="377" spans="1:5" ht="15.55">
      <c r="A377" s="129"/>
      <c r="B377" s="274"/>
      <c r="C377" s="98"/>
      <c r="D377" s="98"/>
      <c r="E377" s="276"/>
    </row>
    <row r="378" spans="1:5" ht="15.55">
      <c r="A378" s="129"/>
      <c r="B378" s="274"/>
      <c r="C378" s="98"/>
      <c r="D378" s="98"/>
      <c r="E378" s="276"/>
    </row>
    <row r="379" spans="1:5" ht="15.55">
      <c r="A379" s="129"/>
      <c r="B379" s="274"/>
      <c r="C379" s="98"/>
      <c r="D379" s="98"/>
      <c r="E379" s="276"/>
    </row>
    <row r="380" spans="1:5" ht="15.55">
      <c r="A380" s="129"/>
      <c r="B380" s="274"/>
      <c r="C380" s="98"/>
      <c r="D380" s="98"/>
      <c r="E380" s="276"/>
    </row>
    <row r="381" spans="1:5" ht="15.55">
      <c r="A381" s="129"/>
      <c r="B381" s="274"/>
      <c r="C381" s="98"/>
      <c r="D381" s="98"/>
      <c r="E381" s="276"/>
    </row>
    <row r="382" spans="1:5" ht="15.55">
      <c r="A382" s="129"/>
      <c r="B382" s="274"/>
      <c r="C382" s="98"/>
      <c r="D382" s="98"/>
      <c r="E382" s="276"/>
    </row>
    <row r="383" spans="1:5" ht="15.55">
      <c r="A383" s="129"/>
      <c r="B383" s="274"/>
      <c r="C383" s="98"/>
      <c r="D383" s="98"/>
      <c r="E383" s="276"/>
    </row>
    <row r="384" spans="1:5" ht="15.55">
      <c r="A384" s="129"/>
      <c r="B384" s="274"/>
      <c r="C384" s="98"/>
      <c r="D384" s="98"/>
      <c r="E384" s="276"/>
    </row>
    <row r="385" spans="1:5" ht="15.55">
      <c r="A385" s="129"/>
      <c r="B385" s="274"/>
      <c r="C385" s="98"/>
      <c r="D385" s="98"/>
      <c r="E385" s="276"/>
    </row>
    <row r="386" spans="1:5" ht="15.55">
      <c r="A386" s="129"/>
      <c r="B386" s="274"/>
      <c r="C386" s="98"/>
      <c r="D386" s="98"/>
      <c r="E386" s="276"/>
    </row>
    <row r="387" spans="1:5" ht="15.55">
      <c r="A387" s="129"/>
      <c r="B387" s="274"/>
      <c r="C387" s="98"/>
      <c r="D387" s="98"/>
      <c r="E387" s="276"/>
    </row>
    <row r="388" spans="1:5" ht="15.55">
      <c r="A388" s="129"/>
      <c r="B388" s="274"/>
      <c r="C388" s="98"/>
      <c r="D388" s="98"/>
      <c r="E388" s="276"/>
    </row>
    <row r="389" spans="1:5" ht="15.55">
      <c r="A389" s="129"/>
      <c r="B389" s="274"/>
      <c r="C389" s="98"/>
      <c r="D389" s="98"/>
      <c r="E389" s="276"/>
    </row>
    <row r="390" spans="1:5" ht="15.55">
      <c r="A390" s="129"/>
      <c r="B390" s="274"/>
      <c r="C390" s="98"/>
      <c r="D390" s="98"/>
      <c r="E390" s="276"/>
    </row>
    <row r="391" spans="1:5" ht="15.55">
      <c r="A391" s="129"/>
      <c r="B391" s="274"/>
      <c r="C391" s="98"/>
      <c r="D391" s="98"/>
      <c r="E391" s="276"/>
    </row>
    <row r="392" spans="1:5" ht="15.55">
      <c r="A392" s="129"/>
      <c r="B392" s="274"/>
      <c r="C392" s="98"/>
      <c r="D392" s="98"/>
      <c r="E392" s="276"/>
    </row>
    <row r="393" spans="1:5" ht="15.55">
      <c r="A393" s="129"/>
      <c r="B393" s="274"/>
      <c r="C393" s="98"/>
      <c r="D393" s="98"/>
      <c r="E393" s="276"/>
    </row>
    <row r="394" spans="1:5" ht="15.55">
      <c r="A394" s="129"/>
      <c r="B394" s="274"/>
      <c r="C394" s="98"/>
      <c r="D394" s="98"/>
      <c r="E394" s="276"/>
    </row>
    <row r="395" spans="1:5" ht="15.55">
      <c r="A395" s="129"/>
      <c r="B395" s="274"/>
      <c r="C395" s="98"/>
      <c r="D395" s="98"/>
      <c r="E395" s="276"/>
    </row>
    <row r="396" spans="1:5" ht="15.55">
      <c r="A396" s="129"/>
      <c r="B396" s="274"/>
      <c r="C396" s="98"/>
      <c r="D396" s="98"/>
      <c r="E396" s="276"/>
    </row>
    <row r="397" spans="1:5" ht="15.55">
      <c r="A397" s="129"/>
      <c r="B397" s="274"/>
      <c r="C397" s="98"/>
      <c r="D397" s="98"/>
      <c r="E397" s="276"/>
    </row>
    <row r="398" spans="1:5" ht="15.55">
      <c r="A398" s="129"/>
      <c r="B398" s="274"/>
      <c r="C398" s="98"/>
      <c r="D398" s="98"/>
      <c r="E398" s="276"/>
    </row>
    <row r="399" spans="1:5" ht="15.55">
      <c r="A399" s="129"/>
      <c r="B399" s="274"/>
      <c r="C399" s="98"/>
      <c r="D399" s="98"/>
      <c r="E399" s="276"/>
    </row>
    <row r="400" spans="1:5" ht="15.55">
      <c r="A400" s="129"/>
      <c r="B400" s="274"/>
      <c r="C400" s="98"/>
      <c r="D400" s="98"/>
      <c r="E400" s="276"/>
    </row>
    <row r="401" spans="1:5" ht="15.55">
      <c r="A401" s="129"/>
      <c r="B401" s="274"/>
      <c r="C401" s="98"/>
      <c r="D401" s="98"/>
      <c r="E401" s="276"/>
    </row>
    <row r="402" spans="1:5" ht="15.55">
      <c r="A402" s="129"/>
      <c r="B402" s="274"/>
      <c r="C402" s="98"/>
      <c r="D402" s="98"/>
      <c r="E402" s="276"/>
    </row>
    <row r="403" spans="1:5" ht="15.55">
      <c r="A403" s="129"/>
      <c r="B403" s="274"/>
      <c r="C403" s="98"/>
      <c r="D403" s="98"/>
      <c r="E403" s="276"/>
    </row>
    <row r="404" spans="1:5" ht="15.55">
      <c r="A404" s="129"/>
      <c r="B404" s="274"/>
      <c r="C404" s="98"/>
      <c r="D404" s="98"/>
      <c r="E404" s="276"/>
    </row>
    <row r="405" spans="1:5" ht="15.55">
      <c r="A405" s="129"/>
      <c r="B405" s="274"/>
      <c r="C405" s="98"/>
      <c r="D405" s="98"/>
      <c r="E405" s="276"/>
    </row>
    <row r="406" spans="1:5" ht="15.55">
      <c r="A406" s="129"/>
      <c r="B406" s="274"/>
      <c r="C406" s="98"/>
      <c r="D406" s="98"/>
      <c r="E406" s="276"/>
    </row>
    <row r="407" spans="1:5" ht="15.55">
      <c r="A407" s="129"/>
      <c r="B407" s="274"/>
      <c r="C407" s="98"/>
      <c r="D407" s="98"/>
      <c r="E407" s="276"/>
    </row>
    <row r="408" spans="1:5" ht="15.55">
      <c r="A408" s="129"/>
      <c r="B408" s="274"/>
      <c r="C408" s="98"/>
      <c r="D408" s="98"/>
      <c r="E408" s="276"/>
    </row>
    <row r="409" spans="1:5" ht="15.55">
      <c r="A409" s="129"/>
      <c r="B409" s="274"/>
      <c r="C409" s="98"/>
      <c r="D409" s="98"/>
      <c r="E409" s="276"/>
    </row>
    <row r="410" spans="1:5" ht="15.55">
      <c r="A410" s="129"/>
      <c r="B410" s="274"/>
      <c r="C410" s="98"/>
      <c r="D410" s="98"/>
      <c r="E410" s="276"/>
    </row>
    <row r="411" spans="1:5" ht="15.55">
      <c r="A411" s="129"/>
      <c r="B411" s="274"/>
      <c r="C411" s="98"/>
      <c r="D411" s="98"/>
      <c r="E411" s="276"/>
    </row>
    <row r="412" spans="1:5" ht="15.55">
      <c r="A412" s="129"/>
      <c r="B412" s="274"/>
      <c r="C412" s="98"/>
      <c r="D412" s="98"/>
      <c r="E412" s="276"/>
    </row>
    <row r="413" spans="1:5" ht="15.55">
      <c r="A413" s="129"/>
      <c r="B413" s="274"/>
      <c r="C413" s="98"/>
      <c r="D413" s="98"/>
      <c r="E413" s="276"/>
    </row>
    <row r="414" spans="1:5" ht="15.55">
      <c r="A414" s="129"/>
      <c r="B414" s="274"/>
      <c r="C414" s="98"/>
      <c r="D414" s="98"/>
      <c r="E414" s="276"/>
    </row>
    <row r="415" spans="1:5" ht="15.55">
      <c r="A415" s="129"/>
      <c r="B415" s="274"/>
      <c r="C415" s="98"/>
      <c r="D415" s="98"/>
      <c r="E415" s="276"/>
    </row>
    <row r="416" spans="1:5" ht="15.55">
      <c r="A416" s="129"/>
      <c r="B416" s="274"/>
      <c r="C416" s="98"/>
      <c r="D416" s="98"/>
      <c r="E416" s="276"/>
    </row>
    <row r="417" spans="1:5" ht="15.55">
      <c r="A417" s="129"/>
      <c r="B417" s="274"/>
      <c r="C417" s="98"/>
      <c r="D417" s="98"/>
      <c r="E417" s="276"/>
    </row>
    <row r="418" spans="1:5" ht="15.55">
      <c r="A418" s="129"/>
      <c r="B418" s="274"/>
      <c r="C418" s="98"/>
      <c r="D418" s="98"/>
      <c r="E418" s="276"/>
    </row>
    <row r="419" spans="1:5" ht="15.55">
      <c r="A419" s="129"/>
      <c r="B419" s="274"/>
      <c r="C419" s="98"/>
      <c r="D419" s="98"/>
      <c r="E419" s="276"/>
    </row>
    <row r="420" spans="1:5" ht="15.55">
      <c r="A420" s="129"/>
      <c r="B420" s="274"/>
      <c r="C420" s="98"/>
      <c r="D420" s="98"/>
      <c r="E420" s="276"/>
    </row>
    <row r="421" spans="1:5" ht="15.55">
      <c r="A421" s="129"/>
      <c r="B421" s="274"/>
      <c r="C421" s="98"/>
      <c r="D421" s="98"/>
      <c r="E421" s="276"/>
    </row>
    <row r="422" spans="1:5" ht="15.55">
      <c r="A422" s="129"/>
      <c r="B422" s="274"/>
      <c r="C422" s="98"/>
      <c r="D422" s="98"/>
      <c r="E422" s="276"/>
    </row>
    <row r="423" spans="1:5" ht="15.55">
      <c r="A423" s="129"/>
      <c r="B423" s="274"/>
      <c r="C423" s="98"/>
      <c r="D423" s="98"/>
      <c r="E423" s="276"/>
    </row>
    <row r="424" spans="1:5" ht="15.55">
      <c r="A424" s="129"/>
      <c r="B424" s="274"/>
      <c r="C424" s="98"/>
      <c r="D424" s="98"/>
      <c r="E424" s="276"/>
    </row>
    <row r="425" spans="1:5" ht="15.55">
      <c r="A425" s="129"/>
      <c r="B425" s="274"/>
      <c r="C425" s="98"/>
      <c r="D425" s="98"/>
      <c r="E425" s="276"/>
    </row>
    <row r="426" spans="1:5" ht="15.55">
      <c r="A426" s="129"/>
      <c r="B426" s="274"/>
      <c r="C426" s="98"/>
      <c r="D426" s="98"/>
      <c r="E426" s="276"/>
    </row>
    <row r="427" spans="1:5" ht="15.55">
      <c r="A427" s="129"/>
      <c r="B427" s="274"/>
      <c r="C427" s="98"/>
      <c r="D427" s="98"/>
      <c r="E427" s="276"/>
    </row>
    <row r="428" spans="1:5" ht="15.55">
      <c r="A428" s="129"/>
      <c r="B428" s="274"/>
      <c r="C428" s="98"/>
      <c r="D428" s="98"/>
      <c r="E428" s="276"/>
    </row>
    <row r="429" spans="1:5" ht="15.55">
      <c r="A429" s="129"/>
      <c r="B429" s="274"/>
      <c r="C429" s="98"/>
      <c r="D429" s="98"/>
      <c r="E429" s="276"/>
    </row>
    <row r="430" spans="1:5" ht="15.55">
      <c r="A430" s="129"/>
      <c r="B430" s="274"/>
      <c r="C430" s="98"/>
      <c r="D430" s="98"/>
      <c r="E430" s="276"/>
    </row>
    <row r="431" spans="1:5" ht="15.55">
      <c r="A431" s="129"/>
      <c r="B431" s="274"/>
      <c r="C431" s="98"/>
      <c r="D431" s="98"/>
      <c r="E431" s="276"/>
    </row>
    <row r="432" spans="1:5" ht="15.55">
      <c r="A432" s="129"/>
      <c r="B432" s="274"/>
      <c r="C432" s="98"/>
      <c r="D432" s="98"/>
      <c r="E432" s="276"/>
    </row>
    <row r="433" spans="1:5" ht="15.55">
      <c r="A433" s="129"/>
      <c r="B433" s="274"/>
      <c r="C433" s="98"/>
      <c r="D433" s="98"/>
      <c r="E433" s="276"/>
    </row>
    <row r="434" spans="1:5" ht="15.55">
      <c r="A434" s="129"/>
      <c r="B434" s="274"/>
      <c r="C434" s="98"/>
      <c r="D434" s="98"/>
      <c r="E434" s="276"/>
    </row>
    <row r="435" spans="1:5" ht="15.55">
      <c r="A435" s="129"/>
      <c r="B435" s="274"/>
      <c r="C435" s="98"/>
      <c r="D435" s="98"/>
      <c r="E435" s="276"/>
    </row>
    <row r="436" spans="1:5" ht="15.55">
      <c r="A436" s="129"/>
      <c r="B436" s="274"/>
      <c r="C436" s="98"/>
      <c r="D436" s="98"/>
      <c r="E436" s="276"/>
    </row>
    <row r="437" spans="1:5" ht="15.55">
      <c r="A437" s="129"/>
      <c r="B437" s="274"/>
      <c r="C437" s="98"/>
      <c r="D437" s="98"/>
      <c r="E437" s="276"/>
    </row>
    <row r="438" spans="1:5" ht="15.55">
      <c r="A438" s="129"/>
      <c r="B438" s="274"/>
      <c r="C438" s="98"/>
      <c r="D438" s="98"/>
      <c r="E438" s="276"/>
    </row>
    <row r="439" spans="1:5" ht="15.55">
      <c r="A439" s="129"/>
      <c r="B439" s="274"/>
      <c r="C439" s="98"/>
      <c r="D439" s="98"/>
      <c r="E439" s="276"/>
    </row>
    <row r="440" spans="1:5" ht="15.55">
      <c r="A440" s="129"/>
      <c r="B440" s="274"/>
      <c r="C440" s="98"/>
      <c r="D440" s="98"/>
      <c r="E440" s="276"/>
    </row>
    <row r="441" spans="1:5" ht="15.55">
      <c r="A441" s="129"/>
      <c r="B441" s="274"/>
      <c r="C441" s="98"/>
      <c r="D441" s="98"/>
      <c r="E441" s="276"/>
    </row>
    <row r="442" spans="1:5" ht="15.55">
      <c r="A442" s="129"/>
      <c r="B442" s="274"/>
      <c r="C442" s="98"/>
      <c r="D442" s="98"/>
      <c r="E442" s="276"/>
    </row>
    <row r="443" spans="1:5" ht="15.55">
      <c r="A443" s="129"/>
      <c r="B443" s="274"/>
      <c r="C443" s="98"/>
      <c r="D443" s="98"/>
      <c r="E443" s="276"/>
    </row>
    <row r="444" spans="1:5" ht="15.55">
      <c r="A444" s="129"/>
      <c r="B444" s="274"/>
      <c r="C444" s="98"/>
      <c r="D444" s="98"/>
      <c r="E444" s="276"/>
    </row>
    <row r="445" spans="1:5" ht="15.55">
      <c r="A445" s="129"/>
      <c r="B445" s="274"/>
      <c r="C445" s="98"/>
      <c r="D445" s="98"/>
      <c r="E445" s="276"/>
    </row>
    <row r="446" spans="1:5" ht="15.55">
      <c r="A446" s="129"/>
      <c r="B446" s="274"/>
      <c r="C446" s="98"/>
      <c r="D446" s="98"/>
      <c r="E446" s="276"/>
    </row>
    <row r="447" spans="1:5" ht="15.55">
      <c r="A447" s="129"/>
      <c r="B447" s="274"/>
      <c r="C447" s="98"/>
      <c r="D447" s="98"/>
      <c r="E447" s="276"/>
    </row>
    <row r="448" spans="1:5" ht="15.55">
      <c r="A448" s="129"/>
      <c r="B448" s="274"/>
      <c r="C448" s="98"/>
      <c r="D448" s="98"/>
      <c r="E448" s="276"/>
    </row>
    <row r="449" spans="1:5" ht="15.55">
      <c r="A449" s="129"/>
      <c r="B449" s="274"/>
      <c r="C449" s="98"/>
      <c r="D449" s="98"/>
      <c r="E449" s="276"/>
    </row>
    <row r="450" spans="1:5" ht="15.55">
      <c r="A450" s="129"/>
      <c r="B450" s="274"/>
      <c r="C450" s="98"/>
      <c r="D450" s="98"/>
      <c r="E450" s="276"/>
    </row>
    <row r="451" spans="1:5" ht="15.55">
      <c r="A451" s="129"/>
      <c r="B451" s="274"/>
      <c r="C451" s="98"/>
      <c r="D451" s="98"/>
      <c r="E451" s="276"/>
    </row>
    <row r="452" spans="1:5" ht="15.55">
      <c r="A452" s="129"/>
      <c r="B452" s="274"/>
      <c r="C452" s="98"/>
      <c r="D452" s="98"/>
      <c r="E452" s="276"/>
    </row>
    <row r="453" spans="1:5" ht="15.55">
      <c r="A453" s="129"/>
      <c r="B453" s="274"/>
      <c r="C453" s="98"/>
      <c r="D453" s="98"/>
      <c r="E453" s="276"/>
    </row>
    <row r="454" spans="1:5" ht="15.55">
      <c r="A454" s="129"/>
      <c r="B454" s="274"/>
      <c r="C454" s="98"/>
      <c r="D454" s="98"/>
      <c r="E454" s="276"/>
    </row>
    <row r="455" spans="1:5" ht="15.55">
      <c r="A455" s="129"/>
      <c r="B455" s="274"/>
      <c r="C455" s="98"/>
      <c r="D455" s="98"/>
      <c r="E455" s="276"/>
    </row>
    <row r="456" spans="1:5" ht="15.55">
      <c r="A456" s="129"/>
      <c r="B456" s="274"/>
      <c r="C456" s="98"/>
      <c r="D456" s="98"/>
      <c r="E456" s="276"/>
    </row>
    <row r="457" spans="1:5" ht="15.55">
      <c r="A457" s="129"/>
      <c r="B457" s="274"/>
      <c r="C457" s="98"/>
      <c r="D457" s="98"/>
      <c r="E457" s="276"/>
    </row>
    <row r="458" spans="1:5" ht="15.55">
      <c r="A458" s="129"/>
      <c r="B458" s="274"/>
      <c r="C458" s="98"/>
      <c r="D458" s="98"/>
      <c r="E458" s="276"/>
    </row>
    <row r="459" spans="1:5" ht="15.55">
      <c r="A459" s="129"/>
      <c r="B459" s="274"/>
      <c r="C459" s="98"/>
      <c r="D459" s="98"/>
      <c r="E459" s="276"/>
    </row>
    <row r="460" spans="1:5" ht="15.55">
      <c r="A460" s="129"/>
      <c r="B460" s="274"/>
      <c r="C460" s="98"/>
      <c r="D460" s="98"/>
      <c r="E460" s="276"/>
    </row>
    <row r="461" spans="1:5" ht="15.55">
      <c r="A461" s="129"/>
      <c r="B461" s="274"/>
      <c r="C461" s="98"/>
      <c r="D461" s="98"/>
      <c r="E461" s="276"/>
    </row>
    <row r="462" spans="1:5" ht="15.55">
      <c r="A462" s="129"/>
      <c r="B462" s="274"/>
      <c r="C462" s="98"/>
      <c r="D462" s="98"/>
      <c r="E462" s="276"/>
    </row>
    <row r="463" spans="1:5" ht="15.55">
      <c r="A463" s="129"/>
      <c r="B463" s="274"/>
      <c r="C463" s="98"/>
      <c r="D463" s="98"/>
      <c r="E463" s="276"/>
    </row>
    <row r="464" spans="1:5" ht="15.55">
      <c r="A464" s="129"/>
      <c r="B464" s="274"/>
      <c r="C464" s="98"/>
      <c r="D464" s="98"/>
      <c r="E464" s="276"/>
    </row>
    <row r="465" spans="1:5" ht="15.55">
      <c r="A465" s="129"/>
      <c r="B465" s="274"/>
      <c r="C465" s="98"/>
      <c r="D465" s="98"/>
      <c r="E465" s="276"/>
    </row>
    <row r="466" spans="1:5" ht="15.55">
      <c r="A466" s="129"/>
      <c r="B466" s="274"/>
      <c r="C466" s="98"/>
      <c r="D466" s="98"/>
      <c r="E466" s="276"/>
    </row>
    <row r="467" spans="1:5" ht="15.55">
      <c r="A467" s="129"/>
      <c r="B467" s="274"/>
      <c r="C467" s="98"/>
      <c r="D467" s="98"/>
      <c r="E467" s="276"/>
    </row>
    <row r="468" spans="1:5" ht="15.55">
      <c r="A468" s="129"/>
      <c r="B468" s="274"/>
      <c r="C468" s="98"/>
      <c r="D468" s="98"/>
      <c r="E468" s="276"/>
    </row>
    <row r="469" spans="1:5" ht="15.55">
      <c r="A469" s="129"/>
      <c r="B469" s="274"/>
      <c r="C469" s="98"/>
      <c r="D469" s="98"/>
      <c r="E469" s="276"/>
    </row>
    <row r="470" spans="1:5" ht="15.55">
      <c r="A470" s="129"/>
      <c r="B470" s="274"/>
      <c r="C470" s="98"/>
      <c r="D470" s="98"/>
      <c r="E470" s="276"/>
    </row>
    <row r="471" spans="1:5" ht="15.55">
      <c r="A471" s="129"/>
      <c r="B471" s="274"/>
      <c r="C471" s="98"/>
      <c r="D471" s="98"/>
      <c r="E471" s="276"/>
    </row>
    <row r="472" spans="1:5" ht="15.55">
      <c r="A472" s="129"/>
      <c r="B472" s="274"/>
      <c r="C472" s="98"/>
      <c r="D472" s="98"/>
      <c r="E472" s="276"/>
    </row>
    <row r="473" spans="1:5" ht="15.55">
      <c r="A473" s="129"/>
      <c r="B473" s="274"/>
      <c r="C473" s="98"/>
      <c r="D473" s="98"/>
      <c r="E473" s="276"/>
    </row>
    <row r="474" spans="1:5" ht="15.55">
      <c r="A474" s="129"/>
      <c r="B474" s="274"/>
      <c r="C474" s="98"/>
      <c r="D474" s="98"/>
      <c r="E474" s="276"/>
    </row>
    <row r="475" spans="1:5" ht="15.55">
      <c r="A475" s="129"/>
      <c r="B475" s="274"/>
      <c r="C475" s="98"/>
      <c r="D475" s="98"/>
      <c r="E475" s="276"/>
    </row>
    <row r="476" spans="1:5" ht="15.55">
      <c r="A476" s="129"/>
      <c r="B476" s="274"/>
      <c r="C476" s="98"/>
      <c r="D476" s="98"/>
      <c r="E476" s="276"/>
    </row>
    <row r="477" spans="1:5" ht="15.55">
      <c r="A477" s="129"/>
      <c r="B477" s="274"/>
      <c r="C477" s="98"/>
      <c r="D477" s="98"/>
      <c r="E477" s="276"/>
    </row>
    <row r="478" spans="1:5" ht="15.55">
      <c r="A478" s="129"/>
      <c r="B478" s="274"/>
      <c r="C478" s="98"/>
      <c r="D478" s="98"/>
      <c r="E478" s="276"/>
    </row>
    <row r="479" spans="1:5" ht="15.55">
      <c r="A479" s="129"/>
      <c r="B479" s="274"/>
      <c r="C479" s="98"/>
      <c r="D479" s="98"/>
      <c r="E479" s="276"/>
    </row>
    <row r="480" spans="1:5" ht="15.55">
      <c r="A480" s="129"/>
      <c r="B480" s="274"/>
      <c r="C480" s="98"/>
      <c r="D480" s="98"/>
      <c r="E480" s="276"/>
    </row>
    <row r="481" spans="1:5" ht="15.55">
      <c r="A481" s="129"/>
      <c r="B481" s="274"/>
      <c r="C481" s="98"/>
      <c r="D481" s="98"/>
      <c r="E481" s="276"/>
    </row>
    <row r="482" spans="1:5" ht="15.55">
      <c r="A482" s="129"/>
      <c r="B482" s="274"/>
      <c r="C482" s="98"/>
      <c r="D482" s="98"/>
      <c r="E482" s="276"/>
    </row>
    <row r="483" spans="1:5" ht="15.55">
      <c r="A483" s="129"/>
      <c r="B483" s="274"/>
      <c r="C483" s="98"/>
      <c r="D483" s="98"/>
      <c r="E483" s="276"/>
    </row>
    <row r="484" spans="1:5" ht="15.55">
      <c r="A484" s="129"/>
      <c r="B484" s="274"/>
      <c r="C484" s="98"/>
      <c r="D484" s="98"/>
      <c r="E484" s="276"/>
    </row>
    <row r="485" spans="1:5" ht="15.55">
      <c r="A485" s="129"/>
      <c r="B485" s="274"/>
      <c r="C485" s="98"/>
      <c r="D485" s="98"/>
      <c r="E485" s="276"/>
    </row>
    <row r="486" spans="1:5" ht="15.55">
      <c r="A486" s="129"/>
      <c r="B486" s="274"/>
      <c r="C486" s="98"/>
      <c r="D486" s="98"/>
      <c r="E486" s="276"/>
    </row>
    <row r="487" spans="1:5" ht="15.55">
      <c r="A487" s="129"/>
      <c r="B487" s="274"/>
      <c r="C487" s="98"/>
      <c r="D487" s="98"/>
      <c r="E487" s="276"/>
    </row>
    <row r="488" spans="1:5" ht="15.55">
      <c r="A488" s="129"/>
      <c r="B488" s="274"/>
      <c r="C488" s="98"/>
      <c r="D488" s="98"/>
      <c r="E488" s="276"/>
    </row>
    <row r="489" spans="1:5" ht="15.55">
      <c r="A489" s="129"/>
      <c r="B489" s="274"/>
      <c r="C489" s="98"/>
      <c r="D489" s="98"/>
      <c r="E489" s="276"/>
    </row>
    <row r="490" spans="1:5" ht="15.55">
      <c r="A490" s="129"/>
      <c r="B490" s="274"/>
      <c r="C490" s="98"/>
      <c r="D490" s="98"/>
      <c r="E490" s="276"/>
    </row>
    <row r="491" spans="1:5" ht="15.55">
      <c r="A491" s="129"/>
      <c r="B491" s="274"/>
      <c r="C491" s="98"/>
      <c r="D491" s="98"/>
      <c r="E491" s="276"/>
    </row>
    <row r="492" spans="1:5" ht="15.55">
      <c r="A492" s="129"/>
      <c r="B492" s="274"/>
      <c r="C492" s="98"/>
      <c r="D492" s="98"/>
      <c r="E492" s="276"/>
    </row>
    <row r="493" spans="1:5" ht="15.55">
      <c r="A493" s="129"/>
      <c r="B493" s="274"/>
      <c r="C493" s="98"/>
      <c r="D493" s="98"/>
      <c r="E493" s="276"/>
    </row>
    <row r="494" spans="1:5" ht="15.55">
      <c r="A494" s="129"/>
      <c r="B494" s="274"/>
      <c r="C494" s="98"/>
      <c r="D494" s="98"/>
      <c r="E494" s="276"/>
    </row>
    <row r="495" spans="1:5" ht="15.55">
      <c r="A495" s="129"/>
      <c r="B495" s="274"/>
      <c r="C495" s="98"/>
      <c r="D495" s="98"/>
      <c r="E495" s="276"/>
    </row>
    <row r="496" spans="1:5" ht="15.55">
      <c r="A496" s="129"/>
      <c r="B496" s="274"/>
      <c r="C496" s="98"/>
      <c r="D496" s="98"/>
      <c r="E496" s="276"/>
    </row>
    <row r="497" spans="1:5" ht="15.55">
      <c r="A497" s="129"/>
      <c r="B497" s="274"/>
      <c r="C497" s="98"/>
      <c r="D497" s="98"/>
      <c r="E497" s="276"/>
    </row>
    <row r="498" spans="1:5" ht="15.55">
      <c r="A498" s="129"/>
      <c r="B498" s="274"/>
      <c r="C498" s="98"/>
      <c r="D498" s="98"/>
      <c r="E498" s="276"/>
    </row>
    <row r="499" spans="1:5" ht="15.55">
      <c r="A499" s="129"/>
      <c r="B499" s="274"/>
      <c r="C499" s="98"/>
      <c r="D499" s="98"/>
      <c r="E499" s="276"/>
    </row>
    <row r="500" spans="1:5" ht="15.55">
      <c r="A500" s="129"/>
      <c r="B500" s="274"/>
      <c r="C500" s="98"/>
      <c r="D500" s="98"/>
      <c r="E500" s="276"/>
    </row>
    <row r="501" spans="1:5" ht="15.55">
      <c r="A501" s="129"/>
      <c r="B501" s="274"/>
      <c r="C501" s="98"/>
      <c r="D501" s="98"/>
      <c r="E501" s="276"/>
    </row>
    <row r="502" spans="1:5" ht="15.55">
      <c r="A502" s="129"/>
      <c r="B502" s="274"/>
      <c r="C502" s="98"/>
      <c r="D502" s="98"/>
      <c r="E502" s="276"/>
    </row>
    <row r="503" spans="1:5" ht="15.55">
      <c r="A503" s="129"/>
      <c r="B503" s="274"/>
      <c r="C503" s="98"/>
      <c r="D503" s="98"/>
      <c r="E503" s="276"/>
    </row>
    <row r="504" spans="1:5" ht="15.55">
      <c r="A504" s="129"/>
      <c r="B504" s="274"/>
      <c r="C504" s="98"/>
      <c r="D504" s="98"/>
      <c r="E504" s="276"/>
    </row>
    <row r="505" spans="1:5" ht="15.55">
      <c r="A505" s="129"/>
      <c r="B505" s="274"/>
      <c r="C505" s="98"/>
      <c r="D505" s="98"/>
      <c r="E505" s="276"/>
    </row>
    <row r="506" spans="1:5" ht="15.55">
      <c r="A506" s="129"/>
      <c r="B506" s="274"/>
      <c r="C506" s="98"/>
      <c r="D506" s="98"/>
      <c r="E506" s="276"/>
    </row>
    <row r="507" spans="1:5" ht="15.55">
      <c r="A507" s="129"/>
      <c r="B507" s="274"/>
      <c r="C507" s="98"/>
      <c r="D507" s="98"/>
      <c r="E507" s="276"/>
    </row>
    <row r="508" spans="1:5" ht="15.55">
      <c r="A508" s="129"/>
      <c r="B508" s="274"/>
      <c r="C508" s="98"/>
      <c r="D508" s="98"/>
      <c r="E508" s="276"/>
    </row>
    <row r="509" spans="1:5" ht="15.55">
      <c r="A509" s="129"/>
      <c r="B509" s="274"/>
      <c r="C509" s="98"/>
      <c r="D509" s="98"/>
      <c r="E509" s="276"/>
    </row>
    <row r="510" spans="1:5" ht="15.55">
      <c r="A510" s="129"/>
      <c r="B510" s="274"/>
      <c r="C510" s="98"/>
      <c r="D510" s="98"/>
      <c r="E510" s="276"/>
    </row>
    <row r="511" spans="1:5" ht="15.55">
      <c r="A511" s="129"/>
      <c r="B511" s="274"/>
      <c r="C511" s="98"/>
      <c r="D511" s="98"/>
      <c r="E511" s="276"/>
    </row>
    <row r="512" spans="1:5" ht="15.55">
      <c r="A512" s="129"/>
      <c r="B512" s="274"/>
      <c r="C512" s="98"/>
      <c r="D512" s="98"/>
      <c r="E512" s="276"/>
    </row>
    <row r="513" spans="1:5" ht="15.55">
      <c r="A513" s="129"/>
      <c r="B513" s="274"/>
      <c r="C513" s="98"/>
      <c r="D513" s="98"/>
      <c r="E513" s="276"/>
    </row>
    <row r="514" spans="1:5" ht="15.55">
      <c r="A514" s="129"/>
      <c r="B514" s="274"/>
      <c r="C514" s="98"/>
      <c r="D514" s="98"/>
      <c r="E514" s="276"/>
    </row>
    <row r="515" spans="1:5" ht="15.55">
      <c r="A515" s="129"/>
      <c r="B515" s="274"/>
      <c r="C515" s="98"/>
      <c r="D515" s="98"/>
      <c r="E515" s="276"/>
    </row>
    <row r="516" spans="1:5" ht="15.55">
      <c r="A516" s="129"/>
      <c r="B516" s="274"/>
      <c r="C516" s="98"/>
      <c r="D516" s="98"/>
      <c r="E516" s="276"/>
    </row>
    <row r="517" spans="1:5" ht="15.55">
      <c r="A517" s="129"/>
      <c r="B517" s="274"/>
      <c r="C517" s="98"/>
      <c r="D517" s="98"/>
      <c r="E517" s="276"/>
    </row>
    <row r="518" spans="1:5" ht="15.55">
      <c r="A518" s="129"/>
      <c r="B518" s="274"/>
      <c r="C518" s="98"/>
      <c r="D518" s="98"/>
      <c r="E518" s="276"/>
    </row>
    <row r="519" spans="1:5" ht="15.55">
      <c r="A519" s="129"/>
      <c r="B519" s="274"/>
      <c r="C519" s="98"/>
      <c r="D519" s="98"/>
      <c r="E519" s="276"/>
    </row>
    <row r="520" spans="1:5" ht="15.55">
      <c r="A520" s="129"/>
      <c r="B520" s="274"/>
      <c r="C520" s="98"/>
      <c r="D520" s="98"/>
      <c r="E520" s="276"/>
    </row>
    <row r="521" spans="1:5" ht="15.55">
      <c r="A521" s="129"/>
      <c r="B521" s="274"/>
      <c r="C521" s="98"/>
      <c r="D521" s="98"/>
      <c r="E521" s="276"/>
    </row>
    <row r="522" spans="1:5" ht="15.55">
      <c r="A522" s="129"/>
      <c r="B522" s="274"/>
      <c r="C522" s="98"/>
      <c r="D522" s="98"/>
      <c r="E522" s="276"/>
    </row>
    <row r="523" spans="1:5" ht="15.55">
      <c r="A523" s="129"/>
      <c r="B523" s="274"/>
      <c r="C523" s="98"/>
      <c r="D523" s="98"/>
      <c r="E523" s="276"/>
    </row>
    <row r="524" spans="1:5" ht="15.55">
      <c r="A524" s="129"/>
      <c r="B524" s="274"/>
      <c r="C524" s="98"/>
      <c r="D524" s="98"/>
      <c r="E524" s="276"/>
    </row>
    <row r="525" spans="1:5" ht="15.55">
      <c r="A525" s="129"/>
      <c r="B525" s="274"/>
      <c r="C525" s="98"/>
      <c r="D525" s="98"/>
      <c r="E525" s="276"/>
    </row>
    <row r="526" spans="1:5" ht="15.55">
      <c r="A526" s="129"/>
      <c r="B526" s="274"/>
      <c r="C526" s="98"/>
      <c r="D526" s="98"/>
      <c r="E526" s="276"/>
    </row>
    <row r="527" spans="1:5" ht="15.55">
      <c r="A527" s="129"/>
      <c r="B527" s="274"/>
      <c r="C527" s="98"/>
      <c r="D527" s="98"/>
      <c r="E527" s="276"/>
    </row>
    <row r="528" spans="1:5" ht="15.55">
      <c r="A528" s="129"/>
      <c r="B528" s="274"/>
      <c r="C528" s="98"/>
      <c r="D528" s="98"/>
      <c r="E528" s="276"/>
    </row>
    <row r="529" spans="1:5" ht="15.55">
      <c r="A529" s="129"/>
      <c r="B529" s="274"/>
      <c r="C529" s="98"/>
      <c r="D529" s="98"/>
      <c r="E529" s="276"/>
    </row>
    <row r="530" spans="1:5" ht="15.55">
      <c r="A530" s="129"/>
      <c r="B530" s="274"/>
      <c r="C530" s="98"/>
      <c r="D530" s="98"/>
      <c r="E530" s="276"/>
    </row>
    <row r="531" spans="1:5" ht="15.55">
      <c r="A531" s="129"/>
      <c r="B531" s="274"/>
      <c r="C531" s="98"/>
      <c r="D531" s="98"/>
      <c r="E531" s="276"/>
    </row>
    <row r="532" spans="1:5" ht="15.55">
      <c r="A532" s="129"/>
      <c r="B532" s="274"/>
      <c r="C532" s="98"/>
      <c r="D532" s="98"/>
      <c r="E532" s="276"/>
    </row>
    <row r="533" spans="1:5" ht="15.55">
      <c r="A533" s="129"/>
      <c r="B533" s="274"/>
      <c r="C533" s="98"/>
      <c r="D533" s="98"/>
      <c r="E533" s="276"/>
    </row>
    <row r="534" spans="1:5" ht="15.55">
      <c r="A534" s="129"/>
      <c r="B534" s="274"/>
      <c r="C534" s="98"/>
      <c r="D534" s="98"/>
      <c r="E534" s="276"/>
    </row>
    <row r="535" spans="1:5" ht="15.55">
      <c r="A535" s="129"/>
      <c r="B535" s="274"/>
      <c r="C535" s="98"/>
      <c r="D535" s="98"/>
      <c r="E535" s="276"/>
    </row>
    <row r="536" spans="1:5" ht="15.55">
      <c r="A536" s="129"/>
      <c r="B536" s="274"/>
      <c r="C536" s="98"/>
      <c r="D536" s="98"/>
      <c r="E536" s="276"/>
    </row>
    <row r="537" spans="1:5" ht="15.55">
      <c r="A537" s="129"/>
      <c r="B537" s="274"/>
      <c r="C537" s="98"/>
      <c r="D537" s="98"/>
      <c r="E537" s="276"/>
    </row>
    <row r="538" spans="1:5" ht="15.55">
      <c r="A538" s="129"/>
      <c r="B538" s="274"/>
      <c r="C538" s="98"/>
      <c r="D538" s="98"/>
      <c r="E538" s="276"/>
    </row>
    <row r="539" spans="1:5" ht="15.55">
      <c r="A539" s="129"/>
      <c r="B539" s="274"/>
      <c r="C539" s="98"/>
      <c r="D539" s="98"/>
      <c r="E539" s="276"/>
    </row>
    <row r="540" spans="1:5" ht="15.55">
      <c r="A540" s="129"/>
      <c r="B540" s="274"/>
      <c r="C540" s="98"/>
      <c r="D540" s="98"/>
      <c r="E540" s="276"/>
    </row>
    <row r="541" spans="1:5" ht="15.55">
      <c r="A541" s="129"/>
      <c r="B541" s="274"/>
      <c r="C541" s="98"/>
      <c r="D541" s="98"/>
      <c r="E541" s="276"/>
    </row>
    <row r="542" spans="1:5" ht="15.55">
      <c r="A542" s="129"/>
      <c r="B542" s="274"/>
      <c r="C542" s="98"/>
      <c r="D542" s="98"/>
      <c r="E542" s="276"/>
    </row>
    <row r="543" spans="1:5" ht="15.55">
      <c r="A543" s="129"/>
      <c r="B543" s="274"/>
      <c r="C543" s="98"/>
      <c r="D543" s="98"/>
      <c r="E543" s="276"/>
    </row>
    <row r="544" spans="1:5" ht="15.55">
      <c r="A544" s="129"/>
      <c r="B544" s="274"/>
      <c r="C544" s="98"/>
      <c r="D544" s="98"/>
      <c r="E544" s="276"/>
    </row>
    <row r="545" spans="1:5" ht="15.55">
      <c r="A545" s="129"/>
      <c r="B545" s="274"/>
      <c r="C545" s="98"/>
      <c r="D545" s="98"/>
      <c r="E545" s="276"/>
    </row>
    <row r="546" spans="1:5" ht="15.55">
      <c r="A546" s="129"/>
      <c r="B546" s="274"/>
      <c r="C546" s="98"/>
      <c r="D546" s="98"/>
      <c r="E546" s="276"/>
    </row>
    <row r="547" spans="1:5" ht="15.55">
      <c r="A547" s="129"/>
      <c r="B547" s="274"/>
      <c r="C547" s="98"/>
      <c r="D547" s="98"/>
      <c r="E547" s="276"/>
    </row>
    <row r="548" spans="1:5" ht="15.55">
      <c r="A548" s="129"/>
      <c r="B548" s="274"/>
      <c r="C548" s="98"/>
      <c r="D548" s="98"/>
      <c r="E548" s="276"/>
    </row>
    <row r="549" spans="1:5" ht="15.55">
      <c r="A549" s="129"/>
      <c r="B549" s="274"/>
      <c r="C549" s="98"/>
      <c r="D549" s="98"/>
      <c r="E549" s="276"/>
    </row>
    <row r="550" spans="1:5" ht="15.55">
      <c r="A550" s="129"/>
      <c r="B550" s="274"/>
      <c r="C550" s="98"/>
      <c r="D550" s="98"/>
      <c r="E550" s="276"/>
    </row>
    <row r="551" spans="1:5" ht="15.55">
      <c r="A551" s="129"/>
      <c r="B551" s="274"/>
      <c r="C551" s="98"/>
      <c r="D551" s="98"/>
      <c r="E551" s="276"/>
    </row>
    <row r="552" spans="1:5" ht="15.55">
      <c r="A552" s="129"/>
      <c r="B552" s="274"/>
      <c r="C552" s="98"/>
      <c r="D552" s="98"/>
      <c r="E552" s="276"/>
    </row>
    <row r="553" spans="1:5" ht="15.55">
      <c r="A553" s="129"/>
      <c r="B553" s="274"/>
      <c r="C553" s="98"/>
      <c r="D553" s="98"/>
      <c r="E553" s="276"/>
    </row>
    <row r="554" spans="1:5" ht="15.55">
      <c r="A554" s="129"/>
      <c r="B554" s="274"/>
      <c r="C554" s="98"/>
      <c r="D554" s="98"/>
      <c r="E554" s="276"/>
    </row>
    <row r="555" spans="1:5" ht="15.55">
      <c r="A555" s="129"/>
      <c r="B555" s="274"/>
      <c r="C555" s="98"/>
      <c r="D555" s="98"/>
      <c r="E555" s="276"/>
    </row>
    <row r="556" spans="1:5" ht="15.55">
      <c r="A556" s="129"/>
      <c r="B556" s="274"/>
      <c r="C556" s="98"/>
      <c r="D556" s="98"/>
      <c r="E556" s="276"/>
    </row>
    <row r="557" spans="1:5" ht="15.55">
      <c r="A557" s="129"/>
      <c r="B557" s="274"/>
      <c r="C557" s="98"/>
      <c r="D557" s="98"/>
      <c r="E557" s="276"/>
    </row>
    <row r="558" spans="1:5" ht="15.55">
      <c r="A558" s="129"/>
      <c r="B558" s="274"/>
      <c r="C558" s="98"/>
      <c r="D558" s="98"/>
      <c r="E558" s="276"/>
    </row>
    <row r="559" spans="1:5" ht="15.55">
      <c r="A559" s="129"/>
      <c r="B559" s="274"/>
      <c r="C559" s="98"/>
      <c r="D559" s="98"/>
      <c r="E559" s="276"/>
    </row>
    <row r="560" spans="1:5" ht="15.55">
      <c r="A560" s="129"/>
      <c r="B560" s="274"/>
      <c r="C560" s="98"/>
      <c r="D560" s="98"/>
      <c r="E560" s="276"/>
    </row>
    <row r="561" spans="1:5" ht="15.55">
      <c r="A561" s="129"/>
      <c r="B561" s="274"/>
      <c r="C561" s="98"/>
      <c r="D561" s="98"/>
      <c r="E561" s="276"/>
    </row>
    <row r="562" spans="1:5" ht="15.55">
      <c r="A562" s="129"/>
      <c r="B562" s="274"/>
      <c r="C562" s="98"/>
      <c r="D562" s="98"/>
      <c r="E562" s="276"/>
    </row>
    <row r="563" spans="1:5" ht="15.55">
      <c r="A563" s="129"/>
      <c r="B563" s="274"/>
      <c r="C563" s="98"/>
      <c r="D563" s="98"/>
      <c r="E563" s="276"/>
    </row>
    <row r="564" spans="1:5" ht="15.55">
      <c r="A564" s="129"/>
      <c r="B564" s="274"/>
      <c r="C564" s="98"/>
      <c r="D564" s="98"/>
      <c r="E564" s="276"/>
    </row>
    <row r="565" spans="1:5" ht="15.55">
      <c r="A565" s="129"/>
      <c r="B565" s="274"/>
      <c r="C565" s="98"/>
      <c r="D565" s="98"/>
      <c r="E565" s="276"/>
    </row>
    <row r="566" spans="1:5" ht="15.55">
      <c r="A566" s="129"/>
      <c r="B566" s="274"/>
      <c r="C566" s="98"/>
      <c r="D566" s="98"/>
      <c r="E566" s="276"/>
    </row>
    <row r="567" spans="1:5" ht="15.55">
      <c r="A567" s="129"/>
      <c r="B567" s="274"/>
      <c r="C567" s="98"/>
      <c r="D567" s="98"/>
      <c r="E567" s="276"/>
    </row>
    <row r="568" spans="1:5" ht="15.55">
      <c r="A568" s="129"/>
      <c r="B568" s="274"/>
      <c r="C568" s="98"/>
      <c r="D568" s="98"/>
      <c r="E568" s="276"/>
    </row>
    <row r="569" spans="1:5" ht="15.55">
      <c r="A569" s="129"/>
      <c r="B569" s="274"/>
      <c r="C569" s="98"/>
      <c r="D569" s="98"/>
      <c r="E569" s="276"/>
    </row>
    <row r="570" spans="1:5" ht="15.55">
      <c r="A570" s="129"/>
      <c r="B570" s="274"/>
      <c r="C570" s="98"/>
      <c r="D570" s="98"/>
      <c r="E570" s="276"/>
    </row>
    <row r="571" spans="1:5" ht="15.55">
      <c r="A571" s="129"/>
      <c r="B571" s="274"/>
      <c r="C571" s="98"/>
      <c r="D571" s="98"/>
      <c r="E571" s="276"/>
    </row>
    <row r="572" spans="1:5" ht="15.55">
      <c r="A572" s="129"/>
      <c r="B572" s="274"/>
      <c r="C572" s="98"/>
      <c r="D572" s="98"/>
      <c r="E572" s="276"/>
    </row>
    <row r="573" spans="1:5" ht="15.55">
      <c r="A573" s="129"/>
      <c r="B573" s="274"/>
      <c r="C573" s="98"/>
      <c r="D573" s="98"/>
      <c r="E573" s="276"/>
    </row>
    <row r="574" spans="1:5" ht="15.55">
      <c r="A574" s="129"/>
      <c r="B574" s="274"/>
      <c r="C574" s="98"/>
      <c r="D574" s="98"/>
      <c r="E574" s="276"/>
    </row>
    <row r="575" spans="1:5" ht="15.55">
      <c r="A575" s="129"/>
      <c r="B575" s="274"/>
      <c r="C575" s="98"/>
      <c r="D575" s="98"/>
      <c r="E575" s="276"/>
    </row>
    <row r="576" spans="1:5" ht="15.55">
      <c r="A576" s="129"/>
      <c r="B576" s="274"/>
      <c r="C576" s="98"/>
      <c r="D576" s="98"/>
      <c r="E576" s="276"/>
    </row>
    <row r="577" spans="1:5" ht="15.55">
      <c r="A577" s="129"/>
      <c r="B577" s="274"/>
      <c r="C577" s="98"/>
      <c r="D577" s="98"/>
      <c r="E577" s="276"/>
    </row>
    <row r="578" spans="1:5" ht="15.55">
      <c r="A578" s="129"/>
      <c r="B578" s="274"/>
      <c r="C578" s="98"/>
      <c r="D578" s="98"/>
      <c r="E578" s="276"/>
    </row>
    <row r="579" spans="1:5" ht="15.55">
      <c r="A579" s="129"/>
      <c r="B579" s="274"/>
      <c r="C579" s="98"/>
      <c r="D579" s="98"/>
      <c r="E579" s="276"/>
    </row>
    <row r="580" spans="1:5" ht="15.55">
      <c r="A580" s="129"/>
      <c r="B580" s="274"/>
      <c r="C580" s="98"/>
      <c r="D580" s="98"/>
      <c r="E580" s="276"/>
    </row>
    <row r="581" spans="1:5" ht="15.55">
      <c r="A581" s="129"/>
      <c r="B581" s="274"/>
      <c r="C581" s="98"/>
      <c r="D581" s="98"/>
      <c r="E581" s="276"/>
    </row>
    <row r="582" spans="1:5" ht="15.55">
      <c r="A582" s="129"/>
      <c r="B582" s="274"/>
      <c r="C582" s="98"/>
      <c r="D582" s="98"/>
      <c r="E582" s="276"/>
    </row>
    <row r="583" spans="1:5" ht="15.55">
      <c r="A583" s="129"/>
      <c r="B583" s="274"/>
      <c r="C583" s="98"/>
      <c r="D583" s="98"/>
      <c r="E583" s="276"/>
    </row>
    <row r="584" spans="1:5" ht="15.55">
      <c r="A584" s="129"/>
      <c r="B584" s="274"/>
      <c r="C584" s="98"/>
      <c r="D584" s="98"/>
      <c r="E584" s="276"/>
    </row>
    <row r="585" spans="1:5" ht="15.55">
      <c r="A585" s="129"/>
      <c r="B585" s="274"/>
      <c r="C585" s="98"/>
      <c r="D585" s="98"/>
      <c r="E585" s="276"/>
    </row>
    <row r="586" spans="1:5" ht="15.55">
      <c r="A586" s="129"/>
      <c r="B586" s="274"/>
      <c r="C586" s="98"/>
      <c r="D586" s="98"/>
      <c r="E586" s="276"/>
    </row>
    <row r="587" spans="1:5" ht="15.55">
      <c r="A587" s="129"/>
      <c r="B587" s="274"/>
      <c r="C587" s="98"/>
      <c r="D587" s="98"/>
      <c r="E587" s="276"/>
    </row>
    <row r="588" spans="1:5" ht="15.55">
      <c r="A588" s="129"/>
      <c r="B588" s="274"/>
      <c r="C588" s="98"/>
      <c r="D588" s="98"/>
      <c r="E588" s="276"/>
    </row>
    <row r="589" spans="1:5" ht="15.55">
      <c r="A589" s="129"/>
      <c r="B589" s="274"/>
      <c r="C589" s="98"/>
      <c r="D589" s="98"/>
      <c r="E589" s="276"/>
    </row>
    <row r="590" spans="1:5" ht="15.55">
      <c r="A590" s="129"/>
      <c r="B590" s="274"/>
      <c r="C590" s="98"/>
      <c r="D590" s="98"/>
      <c r="E590" s="276"/>
    </row>
    <row r="591" spans="1:5" ht="15.55">
      <c r="A591" s="129"/>
      <c r="B591" s="274"/>
      <c r="C591" s="98"/>
      <c r="D591" s="98"/>
      <c r="E591" s="276"/>
    </row>
    <row r="592" spans="1:5" ht="15.55">
      <c r="A592" s="129"/>
      <c r="B592" s="274"/>
      <c r="C592" s="98"/>
      <c r="D592" s="98"/>
      <c r="E592" s="276"/>
    </row>
    <row r="593" spans="1:5" ht="15.55">
      <c r="A593" s="129"/>
      <c r="B593" s="274"/>
      <c r="C593" s="98"/>
      <c r="D593" s="98"/>
      <c r="E593" s="276"/>
    </row>
    <row r="594" spans="1:5" ht="15.55">
      <c r="A594" s="129"/>
      <c r="B594" s="274"/>
      <c r="C594" s="98"/>
      <c r="D594" s="98"/>
      <c r="E594" s="276"/>
    </row>
    <row r="595" spans="1:5" ht="15.55">
      <c r="A595" s="129"/>
      <c r="B595" s="274"/>
      <c r="C595" s="98"/>
      <c r="D595" s="98"/>
      <c r="E595" s="276"/>
    </row>
    <row r="596" spans="1:5" ht="15.55">
      <c r="A596" s="129"/>
      <c r="B596" s="274"/>
      <c r="C596" s="98"/>
      <c r="D596" s="98"/>
      <c r="E596" s="276"/>
    </row>
    <row r="597" spans="1:5" ht="15.55">
      <c r="A597" s="129"/>
      <c r="B597" s="274"/>
      <c r="C597" s="98"/>
      <c r="D597" s="98"/>
      <c r="E597" s="276"/>
    </row>
    <row r="598" spans="1:5" ht="15.55">
      <c r="A598" s="129"/>
      <c r="B598" s="274"/>
      <c r="C598" s="98"/>
      <c r="D598" s="98"/>
      <c r="E598" s="276"/>
    </row>
    <row r="599" spans="1:5" ht="15.55">
      <c r="A599" s="129"/>
      <c r="B599" s="274"/>
      <c r="C599" s="98"/>
      <c r="D599" s="98"/>
      <c r="E599" s="276"/>
    </row>
    <row r="600" spans="1:5" ht="15.55">
      <c r="A600" s="129"/>
      <c r="B600" s="274"/>
      <c r="C600" s="98"/>
      <c r="D600" s="98"/>
      <c r="E600" s="276"/>
    </row>
    <row r="601" spans="1:5" ht="15.55">
      <c r="A601" s="129"/>
      <c r="B601" s="274"/>
      <c r="C601" s="98"/>
      <c r="D601" s="98"/>
      <c r="E601" s="276"/>
    </row>
    <row r="602" spans="1:5" ht="15.55">
      <c r="A602" s="129"/>
      <c r="B602" s="274"/>
      <c r="C602" s="98"/>
      <c r="D602" s="98"/>
      <c r="E602" s="276"/>
    </row>
    <row r="603" spans="1:5" ht="15.55">
      <c r="A603" s="129"/>
      <c r="B603" s="274"/>
      <c r="C603" s="98"/>
      <c r="D603" s="98"/>
      <c r="E603" s="276"/>
    </row>
    <row r="604" spans="1:5" ht="15.55">
      <c r="A604" s="129"/>
      <c r="B604" s="274"/>
      <c r="C604" s="98"/>
      <c r="D604" s="98"/>
      <c r="E604" s="276"/>
    </row>
    <row r="605" spans="1:5" ht="15.55">
      <c r="A605" s="129"/>
      <c r="B605" s="274"/>
      <c r="C605" s="98"/>
      <c r="D605" s="98"/>
      <c r="E605" s="276"/>
    </row>
    <row r="606" spans="1:5" ht="15.55">
      <c r="A606" s="129"/>
      <c r="B606" s="274"/>
      <c r="C606" s="98"/>
      <c r="D606" s="98"/>
      <c r="E606" s="276"/>
    </row>
    <row r="607" spans="1:5" ht="15.55">
      <c r="A607" s="129"/>
      <c r="B607" s="274"/>
      <c r="C607" s="98"/>
      <c r="D607" s="98"/>
      <c r="E607" s="276"/>
    </row>
    <row r="608" spans="1:5" ht="15.55">
      <c r="A608" s="129"/>
      <c r="B608" s="274"/>
      <c r="C608" s="98"/>
      <c r="D608" s="98"/>
      <c r="E608" s="276"/>
    </row>
    <row r="609" spans="1:5" ht="15.55">
      <c r="A609" s="129"/>
      <c r="B609" s="274"/>
      <c r="C609" s="98"/>
      <c r="D609" s="98"/>
      <c r="E609" s="276"/>
    </row>
    <row r="610" spans="1:5" ht="15.55">
      <c r="A610" s="129"/>
      <c r="B610" s="274"/>
      <c r="C610" s="98"/>
      <c r="D610" s="98"/>
      <c r="E610" s="276"/>
    </row>
    <row r="611" spans="1:5" ht="15.55">
      <c r="A611" s="129"/>
      <c r="B611" s="274"/>
      <c r="C611" s="98"/>
      <c r="D611" s="98"/>
      <c r="E611" s="276"/>
    </row>
    <row r="612" spans="1:5" ht="15.55">
      <c r="A612" s="129"/>
      <c r="B612" s="274"/>
      <c r="C612" s="98"/>
      <c r="D612" s="98"/>
      <c r="E612" s="276"/>
    </row>
    <row r="613" spans="1:5" ht="15.55">
      <c r="A613" s="129"/>
      <c r="B613" s="274"/>
      <c r="C613" s="98"/>
      <c r="D613" s="98"/>
      <c r="E613" s="276"/>
    </row>
    <row r="614" spans="1:5" ht="15.55">
      <c r="A614" s="129"/>
      <c r="B614" s="274"/>
      <c r="C614" s="98"/>
      <c r="D614" s="98"/>
      <c r="E614" s="276"/>
    </row>
    <row r="615" spans="1:5" ht="15.55">
      <c r="A615" s="129"/>
      <c r="B615" s="274"/>
      <c r="C615" s="98"/>
      <c r="D615" s="98"/>
      <c r="E615" s="276"/>
    </row>
    <row r="616" spans="1:5" ht="15.55">
      <c r="A616" s="129"/>
      <c r="B616" s="274"/>
      <c r="C616" s="98"/>
      <c r="D616" s="98"/>
      <c r="E616" s="276"/>
    </row>
    <row r="617" spans="1:5" ht="15.55">
      <c r="A617" s="129"/>
      <c r="B617" s="274"/>
      <c r="C617" s="98"/>
      <c r="D617" s="98"/>
      <c r="E617" s="276"/>
    </row>
    <row r="618" spans="1:5" ht="15.55">
      <c r="A618" s="129"/>
      <c r="B618" s="274"/>
      <c r="C618" s="98"/>
      <c r="D618" s="98"/>
      <c r="E618" s="276"/>
    </row>
    <row r="619" spans="1:5" ht="15.55">
      <c r="A619" s="129"/>
      <c r="B619" s="274"/>
      <c r="C619" s="98"/>
      <c r="D619" s="98"/>
      <c r="E619" s="276"/>
    </row>
    <row r="620" spans="1:5" ht="15.55">
      <c r="A620" s="129"/>
      <c r="B620" s="274"/>
      <c r="C620" s="98"/>
      <c r="D620" s="98"/>
      <c r="E620" s="276"/>
    </row>
    <row r="621" spans="1:5" ht="15.55">
      <c r="A621" s="129"/>
      <c r="B621" s="274"/>
      <c r="C621" s="98"/>
      <c r="D621" s="98"/>
      <c r="E621" s="276"/>
    </row>
    <row r="622" spans="1:5" ht="15.55">
      <c r="A622" s="129"/>
      <c r="B622" s="274"/>
      <c r="C622" s="98"/>
      <c r="D622" s="98"/>
      <c r="E622" s="276"/>
    </row>
    <row r="623" spans="1:5" ht="15.55">
      <c r="A623" s="129"/>
      <c r="B623" s="274"/>
      <c r="C623" s="98"/>
      <c r="D623" s="98"/>
      <c r="E623" s="276"/>
    </row>
    <row r="624" spans="1:5" ht="15.55">
      <c r="A624" s="129"/>
      <c r="B624" s="274"/>
      <c r="C624" s="98"/>
      <c r="D624" s="98"/>
      <c r="E624" s="276"/>
    </row>
    <row r="625" spans="1:5" ht="15.55">
      <c r="A625" s="129"/>
      <c r="B625" s="274"/>
      <c r="C625" s="98"/>
      <c r="D625" s="98"/>
      <c r="E625" s="276"/>
    </row>
    <row r="626" spans="1:5" ht="15.55">
      <c r="A626" s="129"/>
      <c r="B626" s="274"/>
      <c r="C626" s="98"/>
      <c r="D626" s="98"/>
      <c r="E626" s="276"/>
    </row>
    <row r="627" spans="1:5" ht="15.55">
      <c r="A627" s="129"/>
      <c r="B627" s="274"/>
      <c r="C627" s="98"/>
      <c r="D627" s="98"/>
      <c r="E627" s="276"/>
    </row>
    <row r="628" spans="1:5" ht="15.55">
      <c r="A628" s="129"/>
      <c r="B628" s="274"/>
      <c r="C628" s="98"/>
      <c r="D628" s="98"/>
      <c r="E628" s="276"/>
    </row>
    <row r="629" spans="1:5" ht="15.55">
      <c r="A629" s="129"/>
      <c r="B629" s="274"/>
      <c r="C629" s="98"/>
      <c r="D629" s="98"/>
      <c r="E629" s="276"/>
    </row>
    <row r="630" spans="1:5" ht="15.55">
      <c r="A630" s="129"/>
      <c r="B630" s="274"/>
      <c r="C630" s="98"/>
      <c r="D630" s="98"/>
      <c r="E630" s="276"/>
    </row>
    <row r="631" spans="1:5" ht="15.55">
      <c r="A631" s="129"/>
      <c r="B631" s="274"/>
      <c r="C631" s="98"/>
      <c r="D631" s="98"/>
      <c r="E631" s="276"/>
    </row>
    <row r="632" spans="1:5" ht="15.55">
      <c r="A632" s="129"/>
      <c r="B632" s="274"/>
      <c r="C632" s="98"/>
      <c r="D632" s="98"/>
      <c r="E632" s="276"/>
    </row>
    <row r="633" spans="1:5" ht="15.55">
      <c r="A633" s="129"/>
      <c r="B633" s="274"/>
      <c r="C633" s="98"/>
      <c r="D633" s="98"/>
      <c r="E633" s="276"/>
    </row>
    <row r="634" spans="1:5" ht="15.55">
      <c r="A634" s="129"/>
      <c r="B634" s="274"/>
      <c r="C634" s="98"/>
      <c r="D634" s="98"/>
      <c r="E634" s="276"/>
    </row>
    <row r="635" spans="1:5" ht="15.55">
      <c r="A635" s="129"/>
      <c r="B635" s="274"/>
      <c r="C635" s="98"/>
      <c r="D635" s="98"/>
      <c r="E635" s="276"/>
    </row>
    <row r="636" spans="1:5" ht="15.55">
      <c r="A636" s="129"/>
      <c r="B636" s="274"/>
      <c r="C636" s="98"/>
      <c r="D636" s="98"/>
      <c r="E636" s="276"/>
    </row>
    <row r="637" spans="1:5" ht="15.55">
      <c r="A637" s="129"/>
      <c r="B637" s="274"/>
      <c r="C637" s="98"/>
      <c r="D637" s="98"/>
      <c r="E637" s="276"/>
    </row>
    <row r="638" spans="1:5" ht="15.55">
      <c r="A638" s="129"/>
      <c r="B638" s="274"/>
      <c r="C638" s="98"/>
      <c r="D638" s="98"/>
      <c r="E638" s="276"/>
    </row>
    <row r="639" spans="1:5" ht="15.55">
      <c r="A639" s="129"/>
      <c r="B639" s="274"/>
      <c r="C639" s="98"/>
      <c r="D639" s="98"/>
      <c r="E639" s="276"/>
    </row>
    <row r="640" spans="1:5" ht="15.55">
      <c r="A640" s="129"/>
      <c r="B640" s="274"/>
      <c r="C640" s="98"/>
      <c r="D640" s="98"/>
      <c r="E640" s="276"/>
    </row>
    <row r="641" spans="1:5" ht="15.55">
      <c r="A641" s="129"/>
      <c r="B641" s="274"/>
      <c r="C641" s="98"/>
      <c r="D641" s="98"/>
      <c r="E641" s="276"/>
    </row>
    <row r="642" spans="1:5" ht="15.55">
      <c r="A642" s="129"/>
      <c r="B642" s="274"/>
      <c r="C642" s="98"/>
      <c r="D642" s="98"/>
      <c r="E642" s="276"/>
    </row>
    <row r="643" spans="1:5" ht="15.55">
      <c r="A643" s="129"/>
      <c r="B643" s="274"/>
      <c r="C643" s="98"/>
      <c r="D643" s="98"/>
      <c r="E643" s="276"/>
    </row>
    <row r="644" spans="1:5" ht="15.55">
      <c r="A644" s="129"/>
      <c r="B644" s="274"/>
      <c r="C644" s="98"/>
      <c r="D644" s="98"/>
      <c r="E644" s="276"/>
    </row>
    <row r="645" spans="1:5" ht="15.55">
      <c r="A645" s="129"/>
      <c r="B645" s="274"/>
      <c r="C645" s="98"/>
      <c r="D645" s="98"/>
      <c r="E645" s="276"/>
    </row>
    <row r="646" spans="1:5" ht="15.55">
      <c r="A646" s="129"/>
      <c r="B646" s="274"/>
      <c r="C646" s="98"/>
      <c r="D646" s="98"/>
      <c r="E646" s="276"/>
    </row>
    <row r="647" spans="1:5" ht="15.55">
      <c r="A647" s="129"/>
      <c r="B647" s="274"/>
      <c r="C647" s="98"/>
      <c r="D647" s="98"/>
      <c r="E647" s="276"/>
    </row>
    <row r="648" spans="1:5" ht="15.55">
      <c r="A648" s="129"/>
      <c r="B648" s="274"/>
      <c r="C648" s="98"/>
      <c r="D648" s="98"/>
      <c r="E648" s="276"/>
    </row>
    <row r="649" spans="1:5" ht="15.55">
      <c r="A649" s="129"/>
      <c r="B649" s="274"/>
      <c r="C649" s="98"/>
      <c r="D649" s="98"/>
      <c r="E649" s="276"/>
    </row>
    <row r="650" spans="1:5" ht="15.55">
      <c r="A650" s="129"/>
      <c r="B650" s="274"/>
      <c r="C650" s="98"/>
      <c r="D650" s="98"/>
      <c r="E650" s="276"/>
    </row>
    <row r="651" spans="1:5" ht="15.55">
      <c r="A651" s="129"/>
      <c r="B651" s="274"/>
      <c r="C651" s="98"/>
      <c r="D651" s="98"/>
      <c r="E651" s="276"/>
    </row>
    <row r="652" spans="1:5" ht="15.55">
      <c r="A652" s="129"/>
      <c r="B652" s="274"/>
      <c r="C652" s="98"/>
      <c r="D652" s="98"/>
      <c r="E652" s="276"/>
    </row>
    <row r="653" spans="1:5" ht="15.55">
      <c r="A653" s="129"/>
      <c r="B653" s="274"/>
      <c r="C653" s="98"/>
      <c r="D653" s="98"/>
      <c r="E653" s="276"/>
    </row>
    <row r="654" spans="1:5" ht="15.55">
      <c r="A654" s="129"/>
      <c r="B654" s="274"/>
      <c r="C654" s="98"/>
      <c r="D654" s="98"/>
      <c r="E654" s="276"/>
    </row>
    <row r="655" spans="1:5" ht="15.55">
      <c r="A655" s="129"/>
      <c r="B655" s="274"/>
      <c r="C655" s="98"/>
      <c r="D655" s="98"/>
      <c r="E655" s="276"/>
    </row>
    <row r="656" spans="1:5" ht="15.55">
      <c r="A656" s="129"/>
      <c r="B656" s="274"/>
      <c r="C656" s="98"/>
      <c r="D656" s="98"/>
      <c r="E656" s="276"/>
    </row>
    <row r="657" spans="1:5" ht="15.55">
      <c r="A657" s="129"/>
      <c r="B657" s="274"/>
      <c r="C657" s="98"/>
      <c r="D657" s="98"/>
      <c r="E657" s="276"/>
    </row>
    <row r="658" spans="1:5" ht="15.55">
      <c r="A658" s="129"/>
      <c r="B658" s="274"/>
      <c r="C658" s="98"/>
      <c r="D658" s="98"/>
      <c r="E658" s="276"/>
    </row>
    <row r="659" spans="1:5" ht="15.55">
      <c r="A659" s="129"/>
      <c r="B659" s="274"/>
      <c r="C659" s="98"/>
      <c r="D659" s="98"/>
      <c r="E659" s="276"/>
    </row>
    <row r="660" spans="1:5" ht="15.55">
      <c r="A660" s="129"/>
      <c r="B660" s="274"/>
      <c r="C660" s="98"/>
      <c r="D660" s="98"/>
      <c r="E660" s="276"/>
    </row>
    <row r="661" spans="1:5" ht="15.55">
      <c r="A661" s="129"/>
      <c r="B661" s="274"/>
      <c r="C661" s="98"/>
      <c r="D661" s="98"/>
      <c r="E661" s="276"/>
    </row>
    <row r="662" spans="1:5" ht="15.55">
      <c r="A662" s="129"/>
      <c r="B662" s="274"/>
      <c r="C662" s="98"/>
      <c r="D662" s="98"/>
      <c r="E662" s="276"/>
    </row>
    <row r="663" spans="1:5" ht="15.55">
      <c r="A663" s="129"/>
      <c r="B663" s="274"/>
      <c r="C663" s="98"/>
      <c r="D663" s="98"/>
      <c r="E663" s="276"/>
    </row>
    <row r="664" spans="1:5" ht="15.55">
      <c r="A664" s="129"/>
      <c r="B664" s="274"/>
      <c r="C664" s="98"/>
      <c r="D664" s="98"/>
      <c r="E664" s="276"/>
    </row>
    <row r="665" spans="1:5" ht="15.55">
      <c r="A665" s="129"/>
      <c r="B665" s="274"/>
      <c r="C665" s="98"/>
      <c r="D665" s="98"/>
      <c r="E665" s="276"/>
    </row>
    <row r="666" spans="1:5" ht="15.55">
      <c r="A666" s="129"/>
      <c r="B666" s="274"/>
      <c r="C666" s="98"/>
      <c r="D666" s="98"/>
      <c r="E666" s="276"/>
    </row>
    <row r="667" spans="1:5" ht="15.55">
      <c r="A667" s="129"/>
      <c r="B667" s="274"/>
      <c r="C667" s="98"/>
      <c r="D667" s="98"/>
      <c r="E667" s="276"/>
    </row>
    <row r="668" spans="1:5" ht="15.55">
      <c r="A668" s="129"/>
      <c r="B668" s="274"/>
      <c r="C668" s="98"/>
      <c r="D668" s="98"/>
      <c r="E668" s="276"/>
    </row>
    <row r="669" spans="1:5" ht="15.55">
      <c r="A669" s="129"/>
      <c r="B669" s="274"/>
      <c r="C669" s="98"/>
      <c r="D669" s="98"/>
      <c r="E669" s="276"/>
    </row>
    <row r="670" spans="1:5" ht="15.55">
      <c r="A670" s="129"/>
      <c r="B670" s="274"/>
      <c r="C670" s="98"/>
      <c r="D670" s="98"/>
      <c r="E670" s="276"/>
    </row>
    <row r="671" spans="1:5" ht="15.55">
      <c r="A671" s="129"/>
      <c r="B671" s="274"/>
      <c r="C671" s="98"/>
      <c r="D671" s="98"/>
      <c r="E671" s="276"/>
    </row>
    <row r="672" spans="1:5" ht="15.55">
      <c r="A672" s="129"/>
      <c r="B672" s="274"/>
      <c r="C672" s="98"/>
      <c r="D672" s="98"/>
      <c r="E672" s="276"/>
    </row>
    <row r="673" spans="1:5" ht="15.55">
      <c r="A673" s="129"/>
      <c r="B673" s="274"/>
      <c r="C673" s="98"/>
      <c r="D673" s="98"/>
      <c r="E673" s="276"/>
    </row>
    <row r="674" spans="1:5" ht="15.55">
      <c r="A674" s="129"/>
      <c r="B674" s="274"/>
      <c r="C674" s="98"/>
      <c r="D674" s="98"/>
      <c r="E674" s="276"/>
    </row>
    <row r="675" spans="1:5" ht="15.55">
      <c r="A675" s="129"/>
      <c r="B675" s="274"/>
      <c r="C675" s="98"/>
      <c r="D675" s="98"/>
      <c r="E675" s="276"/>
    </row>
    <row r="676" spans="1:5" ht="15.55">
      <c r="A676" s="129"/>
      <c r="B676" s="274"/>
      <c r="C676" s="98"/>
      <c r="D676" s="98"/>
      <c r="E676" s="276"/>
    </row>
    <row r="677" spans="1:5" ht="15.55">
      <c r="A677" s="129"/>
      <c r="B677" s="274"/>
      <c r="C677" s="98"/>
      <c r="D677" s="98"/>
      <c r="E677" s="276"/>
    </row>
    <row r="678" spans="1:5" ht="15.55">
      <c r="A678" s="129"/>
      <c r="B678" s="274"/>
      <c r="C678" s="98"/>
      <c r="D678" s="98"/>
      <c r="E678" s="276"/>
    </row>
    <row r="679" spans="1:5" ht="15.55">
      <c r="A679" s="129"/>
      <c r="B679" s="274"/>
      <c r="C679" s="98"/>
      <c r="D679" s="98"/>
      <c r="E679" s="276"/>
    </row>
    <row r="680" spans="1:5" ht="15.55">
      <c r="A680" s="129"/>
      <c r="B680" s="274"/>
      <c r="C680" s="98"/>
      <c r="D680" s="98"/>
      <c r="E680" s="276"/>
    </row>
    <row r="681" spans="1:5" ht="15.55">
      <c r="A681" s="129"/>
      <c r="B681" s="274"/>
      <c r="C681" s="98"/>
      <c r="D681" s="98"/>
      <c r="E681" s="276"/>
    </row>
    <row r="682" spans="1:5" ht="15.55">
      <c r="A682" s="129"/>
      <c r="B682" s="274"/>
      <c r="C682" s="98"/>
      <c r="D682" s="98"/>
      <c r="E682" s="276"/>
    </row>
    <row r="683" spans="1:5" ht="15.55">
      <c r="A683" s="129"/>
      <c r="B683" s="274"/>
      <c r="C683" s="98"/>
      <c r="D683" s="98"/>
      <c r="E683" s="276"/>
    </row>
    <row r="684" spans="1:5" ht="15.55">
      <c r="A684" s="129"/>
      <c r="B684" s="274"/>
      <c r="C684" s="98"/>
      <c r="D684" s="98"/>
      <c r="E684" s="276"/>
    </row>
    <row r="685" spans="1:5" ht="15.55">
      <c r="A685" s="129"/>
      <c r="B685" s="274"/>
      <c r="C685" s="98"/>
      <c r="D685" s="98"/>
      <c r="E685" s="276"/>
    </row>
    <row r="686" spans="1:5" ht="15.55">
      <c r="A686" s="129"/>
      <c r="B686" s="274"/>
      <c r="C686" s="98"/>
      <c r="D686" s="98"/>
      <c r="E686" s="276"/>
    </row>
    <row r="687" spans="1:5" ht="15.55">
      <c r="A687" s="129"/>
      <c r="B687" s="274"/>
      <c r="C687" s="98"/>
      <c r="D687" s="98"/>
      <c r="E687" s="276"/>
    </row>
    <row r="688" spans="1:5" ht="15.55">
      <c r="A688" s="129"/>
      <c r="B688" s="274"/>
      <c r="C688" s="98"/>
      <c r="D688" s="98"/>
      <c r="E688" s="276"/>
    </row>
    <row r="689" spans="1:5" ht="15.55">
      <c r="A689" s="129"/>
      <c r="B689" s="274"/>
      <c r="C689" s="98"/>
      <c r="D689" s="98"/>
      <c r="E689" s="276"/>
    </row>
    <row r="690" spans="1:5" ht="15.55">
      <c r="A690" s="129"/>
      <c r="B690" s="274"/>
      <c r="C690" s="98"/>
      <c r="D690" s="98"/>
      <c r="E690" s="276"/>
    </row>
    <row r="691" spans="1:5" ht="15.55">
      <c r="A691" s="129"/>
      <c r="B691" s="274"/>
      <c r="C691" s="98"/>
      <c r="D691" s="98"/>
      <c r="E691" s="276"/>
    </row>
    <row r="692" spans="1:5" ht="15.55">
      <c r="A692" s="129"/>
      <c r="B692" s="274"/>
      <c r="C692" s="98"/>
      <c r="D692" s="98"/>
      <c r="E692" s="276"/>
    </row>
    <row r="693" spans="1:5" ht="15.55">
      <c r="A693" s="129"/>
      <c r="B693" s="274"/>
      <c r="C693" s="98"/>
      <c r="D693" s="98"/>
      <c r="E693" s="276"/>
    </row>
    <row r="694" spans="1:5" ht="15.55">
      <c r="A694" s="129"/>
      <c r="B694" s="274"/>
      <c r="C694" s="98"/>
      <c r="D694" s="98"/>
      <c r="E694" s="276"/>
    </row>
    <row r="695" spans="1:5" ht="15.55">
      <c r="A695" s="129"/>
      <c r="B695" s="274"/>
      <c r="C695" s="98"/>
      <c r="D695" s="98"/>
      <c r="E695" s="276"/>
    </row>
    <row r="696" spans="1:5" ht="15.55">
      <c r="A696" s="129"/>
      <c r="B696" s="274"/>
      <c r="C696" s="98"/>
      <c r="D696" s="98"/>
      <c r="E696" s="276"/>
    </row>
    <row r="697" spans="1:5" ht="15.55">
      <c r="A697" s="129"/>
      <c r="B697" s="274"/>
      <c r="C697" s="98"/>
      <c r="D697" s="98"/>
      <c r="E697" s="276"/>
    </row>
    <row r="698" spans="1:5" ht="15.55">
      <c r="A698" s="129"/>
      <c r="B698" s="274"/>
      <c r="C698" s="98"/>
      <c r="D698" s="98"/>
      <c r="E698" s="276"/>
    </row>
    <row r="699" spans="1:5" ht="15.55">
      <c r="A699" s="129"/>
      <c r="B699" s="274"/>
      <c r="C699" s="98"/>
      <c r="D699" s="98"/>
      <c r="E699" s="276"/>
    </row>
    <row r="700" spans="1:5" ht="15.55">
      <c r="A700" s="129"/>
      <c r="B700" s="274"/>
      <c r="C700" s="98"/>
      <c r="D700" s="98"/>
      <c r="E700" s="276"/>
    </row>
    <row r="701" spans="1:5" ht="15.55">
      <c r="A701" s="129"/>
      <c r="B701" s="274"/>
      <c r="C701" s="98"/>
      <c r="D701" s="98"/>
      <c r="E701" s="276"/>
    </row>
    <row r="702" spans="1:5" ht="15.55">
      <c r="A702" s="129"/>
      <c r="B702" s="274"/>
      <c r="C702" s="98"/>
      <c r="D702" s="98"/>
      <c r="E702" s="276"/>
    </row>
    <row r="703" spans="1:5" ht="15.55">
      <c r="A703" s="129"/>
      <c r="B703" s="274"/>
      <c r="C703" s="98"/>
      <c r="D703" s="98"/>
      <c r="E703" s="276"/>
    </row>
    <row r="704" spans="1:5" ht="15.55">
      <c r="A704" s="129"/>
      <c r="B704" s="274"/>
      <c r="C704" s="98"/>
      <c r="D704" s="98"/>
      <c r="E704" s="276"/>
    </row>
    <row r="705" spans="1:5" ht="15.55">
      <c r="A705" s="129"/>
      <c r="B705" s="274"/>
      <c r="C705" s="98"/>
      <c r="D705" s="98"/>
      <c r="E705" s="276"/>
    </row>
    <row r="706" spans="1:5" ht="15.55">
      <c r="A706" s="129"/>
      <c r="B706" s="274"/>
      <c r="C706" s="98"/>
      <c r="D706" s="98"/>
      <c r="E706" s="276"/>
    </row>
    <row r="707" spans="1:5" ht="15.55">
      <c r="A707" s="129"/>
      <c r="B707" s="274"/>
      <c r="C707" s="98"/>
      <c r="D707" s="98"/>
      <c r="E707" s="276"/>
    </row>
    <row r="708" spans="1:5" ht="15.55">
      <c r="A708" s="129"/>
      <c r="B708" s="274"/>
      <c r="C708" s="98"/>
      <c r="D708" s="98"/>
      <c r="E708" s="276"/>
    </row>
    <row r="709" spans="1:5" ht="15.55">
      <c r="A709" s="129"/>
      <c r="B709" s="274"/>
      <c r="C709" s="98"/>
      <c r="D709" s="98"/>
      <c r="E709" s="276"/>
    </row>
    <row r="710" spans="1:5" ht="15.55">
      <c r="A710" s="129"/>
      <c r="B710" s="274"/>
      <c r="C710" s="98"/>
      <c r="D710" s="98"/>
      <c r="E710" s="276"/>
    </row>
    <row r="711" spans="1:5" ht="15.55">
      <c r="A711" s="129"/>
      <c r="B711" s="274"/>
      <c r="C711" s="98"/>
      <c r="D711" s="98"/>
      <c r="E711" s="276"/>
    </row>
    <row r="712" spans="1:5" ht="15.55">
      <c r="A712" s="129"/>
      <c r="B712" s="274"/>
      <c r="C712" s="98"/>
      <c r="D712" s="98"/>
      <c r="E712" s="276"/>
    </row>
    <row r="713" spans="1:5" ht="15.55">
      <c r="A713" s="129"/>
      <c r="B713" s="274"/>
      <c r="C713" s="98"/>
      <c r="D713" s="98"/>
      <c r="E713" s="276"/>
    </row>
    <row r="714" spans="1:5" ht="15.55">
      <c r="A714" s="129"/>
      <c r="B714" s="274"/>
      <c r="C714" s="98"/>
      <c r="D714" s="98"/>
      <c r="E714" s="276"/>
    </row>
    <row r="715" spans="1:5" ht="15.55">
      <c r="A715" s="129"/>
      <c r="B715" s="274"/>
      <c r="C715" s="98"/>
      <c r="D715" s="98"/>
      <c r="E715" s="276"/>
    </row>
    <row r="716" spans="1:5" ht="15.55">
      <c r="A716" s="129"/>
      <c r="B716" s="274"/>
      <c r="C716" s="98"/>
      <c r="D716" s="98"/>
      <c r="E716" s="276"/>
    </row>
    <row r="717" spans="1:5" ht="15.55">
      <c r="A717" s="129"/>
      <c r="B717" s="274"/>
      <c r="C717" s="98"/>
      <c r="D717" s="98"/>
      <c r="E717" s="276"/>
    </row>
    <row r="718" spans="1:5" ht="15.55">
      <c r="A718" s="129"/>
      <c r="B718" s="274"/>
      <c r="C718" s="98"/>
      <c r="D718" s="98"/>
      <c r="E718" s="276"/>
    </row>
    <row r="719" spans="1:5" ht="15.55">
      <c r="A719" s="129"/>
      <c r="B719" s="274"/>
      <c r="C719" s="98"/>
      <c r="D719" s="98"/>
      <c r="E719" s="276"/>
    </row>
    <row r="720" spans="1:5" ht="15.55">
      <c r="A720" s="129"/>
      <c r="B720" s="274"/>
      <c r="C720" s="98"/>
      <c r="D720" s="98"/>
      <c r="E720" s="276"/>
    </row>
    <row r="721" spans="1:5" ht="15.55">
      <c r="A721" s="129"/>
      <c r="B721" s="274"/>
      <c r="C721" s="98"/>
      <c r="D721" s="98"/>
      <c r="E721" s="276"/>
    </row>
    <row r="722" spans="1:5" ht="15.55">
      <c r="A722" s="129"/>
      <c r="B722" s="274"/>
      <c r="C722" s="98"/>
      <c r="D722" s="98"/>
      <c r="E722" s="276"/>
    </row>
    <row r="723" spans="1:5" ht="15.55">
      <c r="A723" s="129"/>
      <c r="B723" s="274"/>
      <c r="C723" s="98"/>
      <c r="D723" s="98"/>
      <c r="E723" s="276"/>
    </row>
    <row r="724" spans="1:5" ht="15.55">
      <c r="A724" s="129"/>
      <c r="B724" s="274"/>
      <c r="C724" s="98"/>
      <c r="D724" s="98"/>
      <c r="E724" s="276"/>
    </row>
    <row r="725" spans="1:5" ht="15.55">
      <c r="A725" s="129"/>
      <c r="B725" s="274"/>
      <c r="C725" s="98"/>
      <c r="D725" s="98"/>
      <c r="E725" s="276"/>
    </row>
    <row r="726" spans="1:5" ht="15.55">
      <c r="A726" s="129"/>
      <c r="B726" s="274"/>
      <c r="C726" s="98"/>
      <c r="D726" s="98"/>
      <c r="E726" s="276"/>
    </row>
    <row r="727" spans="1:5" ht="15.55">
      <c r="A727" s="129"/>
      <c r="B727" s="274"/>
      <c r="C727" s="98"/>
      <c r="D727" s="98"/>
      <c r="E727" s="276"/>
    </row>
    <row r="728" spans="1:5" ht="15.55">
      <c r="A728" s="129"/>
      <c r="B728" s="274"/>
      <c r="C728" s="98"/>
      <c r="D728" s="98"/>
      <c r="E728" s="276"/>
    </row>
    <row r="729" spans="1:5" ht="15.55">
      <c r="A729" s="129"/>
      <c r="B729" s="274"/>
      <c r="C729" s="98"/>
      <c r="D729" s="98"/>
      <c r="E729" s="276"/>
    </row>
    <row r="730" spans="1:5" ht="15.55">
      <c r="A730" s="129"/>
      <c r="B730" s="274"/>
      <c r="C730" s="98"/>
      <c r="D730" s="98"/>
      <c r="E730" s="276"/>
    </row>
    <row r="731" spans="1:5" ht="15.55">
      <c r="A731" s="129"/>
      <c r="B731" s="274"/>
      <c r="C731" s="98"/>
      <c r="D731" s="98"/>
      <c r="E731" s="276"/>
    </row>
    <row r="732" spans="1:5" ht="15.55">
      <c r="A732" s="129"/>
      <c r="B732" s="274"/>
      <c r="C732" s="98"/>
      <c r="D732" s="98"/>
      <c r="E732" s="276"/>
    </row>
    <row r="733" spans="1:5" ht="15.55">
      <c r="A733" s="129"/>
      <c r="B733" s="274"/>
      <c r="C733" s="98"/>
      <c r="D733" s="98"/>
      <c r="E733" s="276"/>
    </row>
    <row r="734" spans="1:5" ht="15.55">
      <c r="A734" s="129"/>
      <c r="B734" s="274"/>
      <c r="C734" s="98"/>
      <c r="D734" s="98"/>
      <c r="E734" s="276"/>
    </row>
    <row r="735" spans="1:5" ht="15.55">
      <c r="A735" s="129"/>
      <c r="B735" s="274"/>
      <c r="C735" s="98"/>
      <c r="D735" s="98"/>
      <c r="E735" s="276"/>
    </row>
    <row r="736" spans="1:5" ht="15.55">
      <c r="A736" s="129"/>
      <c r="B736" s="274"/>
      <c r="C736" s="98"/>
      <c r="D736" s="98"/>
      <c r="E736" s="276"/>
    </row>
    <row r="737" spans="1:5" ht="15.55">
      <c r="A737" s="129"/>
      <c r="B737" s="274"/>
      <c r="C737" s="98"/>
      <c r="D737" s="98"/>
      <c r="E737" s="276"/>
    </row>
    <row r="738" spans="1:5" ht="15.55">
      <c r="A738" s="129"/>
      <c r="B738" s="274"/>
      <c r="C738" s="98"/>
      <c r="D738" s="98"/>
      <c r="E738" s="276"/>
    </row>
    <row r="739" spans="1:5" ht="15.55">
      <c r="A739" s="129"/>
      <c r="B739" s="274"/>
      <c r="C739" s="98"/>
      <c r="D739" s="98"/>
      <c r="E739" s="276"/>
    </row>
    <row r="740" spans="1:5" ht="15.55">
      <c r="A740" s="129"/>
      <c r="B740" s="274"/>
      <c r="C740" s="98"/>
      <c r="D740" s="98"/>
      <c r="E740" s="276"/>
    </row>
    <row r="741" spans="1:5" ht="15.55">
      <c r="A741" s="129"/>
      <c r="B741" s="274"/>
      <c r="C741" s="98"/>
      <c r="D741" s="98"/>
      <c r="E741" s="276"/>
    </row>
    <row r="742" spans="1:5" ht="15.55">
      <c r="A742" s="129"/>
      <c r="B742" s="274"/>
      <c r="C742" s="98"/>
      <c r="D742" s="98"/>
      <c r="E742" s="276"/>
    </row>
    <row r="743" spans="1:5" ht="15.55">
      <c r="A743" s="129"/>
      <c r="B743" s="274"/>
      <c r="C743" s="98"/>
      <c r="D743" s="98"/>
      <c r="E743" s="276"/>
    </row>
    <row r="744" spans="1:5" ht="15.55">
      <c r="A744" s="129"/>
      <c r="B744" s="274"/>
      <c r="C744" s="98"/>
      <c r="D744" s="98"/>
      <c r="E744" s="276"/>
    </row>
    <row r="745" spans="1:5" ht="15.55">
      <c r="A745" s="129"/>
      <c r="B745" s="274"/>
      <c r="C745" s="98"/>
      <c r="D745" s="98"/>
      <c r="E745" s="276"/>
    </row>
    <row r="746" spans="1:5" ht="15.55">
      <c r="A746" s="129"/>
      <c r="B746" s="274"/>
      <c r="C746" s="98"/>
      <c r="D746" s="98"/>
      <c r="E746" s="276"/>
    </row>
    <row r="747" spans="1:5" ht="15.55">
      <c r="A747" s="129"/>
      <c r="B747" s="274"/>
      <c r="C747" s="98"/>
      <c r="D747" s="98"/>
      <c r="E747" s="276"/>
    </row>
    <row r="748" spans="1:5" ht="15.55">
      <c r="A748" s="129"/>
      <c r="B748" s="274"/>
      <c r="C748" s="98"/>
      <c r="D748" s="98"/>
      <c r="E748" s="276"/>
    </row>
    <row r="749" spans="1:5" ht="15.55">
      <c r="A749" s="129"/>
      <c r="B749" s="274"/>
      <c r="C749" s="98"/>
      <c r="D749" s="98"/>
      <c r="E749" s="276"/>
    </row>
    <row r="750" spans="1:5" ht="15.55">
      <c r="A750" s="129"/>
      <c r="B750" s="274"/>
      <c r="C750" s="98"/>
      <c r="D750" s="98"/>
      <c r="E750" s="276"/>
    </row>
    <row r="751" spans="1:5" ht="15.55">
      <c r="A751" s="129"/>
      <c r="B751" s="274"/>
      <c r="C751" s="98"/>
      <c r="D751" s="98"/>
      <c r="E751" s="276"/>
    </row>
    <row r="752" spans="1:5" ht="15.55">
      <c r="A752" s="129"/>
      <c r="B752" s="274"/>
      <c r="C752" s="98"/>
      <c r="D752" s="98"/>
      <c r="E752" s="276"/>
    </row>
    <row r="753" spans="1:5" ht="15.55">
      <c r="A753" s="129"/>
      <c r="B753" s="274"/>
      <c r="C753" s="98"/>
      <c r="D753" s="98"/>
      <c r="E753" s="276"/>
    </row>
    <row r="754" spans="1:5" ht="15.55">
      <c r="A754" s="129"/>
      <c r="B754" s="274"/>
      <c r="C754" s="98"/>
      <c r="D754" s="98"/>
      <c r="E754" s="276"/>
    </row>
    <row r="755" spans="1:5" ht="15.55">
      <c r="A755" s="129"/>
      <c r="B755" s="274"/>
      <c r="C755" s="98"/>
      <c r="D755" s="98"/>
      <c r="E755" s="276"/>
    </row>
    <row r="756" spans="1:5" ht="15.55">
      <c r="A756" s="129"/>
      <c r="B756" s="274"/>
      <c r="C756" s="98"/>
      <c r="D756" s="98"/>
      <c r="E756" s="276"/>
    </row>
    <row r="757" spans="1:5" ht="15.55">
      <c r="A757" s="129"/>
      <c r="B757" s="274"/>
      <c r="C757" s="98"/>
      <c r="D757" s="98"/>
      <c r="E757" s="276"/>
    </row>
    <row r="758" spans="1:5" ht="15.55">
      <c r="A758" s="129"/>
      <c r="B758" s="274"/>
      <c r="C758" s="98"/>
      <c r="D758" s="98"/>
      <c r="E758" s="276"/>
    </row>
    <row r="759" spans="1:5" ht="15.55">
      <c r="A759" s="129"/>
      <c r="B759" s="274"/>
      <c r="C759" s="98"/>
      <c r="D759" s="98"/>
      <c r="E759" s="276"/>
    </row>
    <row r="760" spans="1:5" ht="15.55">
      <c r="A760" s="129"/>
      <c r="B760" s="274"/>
      <c r="C760" s="98"/>
      <c r="D760" s="98"/>
      <c r="E760" s="276"/>
    </row>
    <row r="761" spans="1:5" ht="15.55">
      <c r="A761" s="129"/>
      <c r="B761" s="274"/>
      <c r="C761" s="98"/>
      <c r="D761" s="98"/>
      <c r="E761" s="276"/>
    </row>
    <row r="762" spans="1:5" ht="15.55">
      <c r="A762" s="129"/>
      <c r="B762" s="274"/>
      <c r="C762" s="98"/>
      <c r="D762" s="98"/>
      <c r="E762" s="276"/>
    </row>
    <row r="763" spans="1:5" ht="15.55">
      <c r="A763" s="129"/>
      <c r="B763" s="274"/>
      <c r="C763" s="98"/>
      <c r="D763" s="98"/>
      <c r="E763" s="276"/>
    </row>
    <row r="764" spans="1:5" ht="15.55">
      <c r="A764" s="129"/>
      <c r="B764" s="274"/>
      <c r="C764" s="98"/>
      <c r="D764" s="98"/>
      <c r="E764" s="276"/>
    </row>
    <row r="765" spans="1:5" ht="15.55">
      <c r="A765" s="129"/>
      <c r="B765" s="274"/>
      <c r="C765" s="98"/>
      <c r="D765" s="98"/>
      <c r="E765" s="276"/>
    </row>
    <row r="766" spans="1:5" ht="15.55">
      <c r="A766" s="129"/>
      <c r="B766" s="274"/>
      <c r="C766" s="98"/>
      <c r="D766" s="98"/>
      <c r="E766" s="276"/>
    </row>
    <row r="767" spans="1:5" ht="15.55">
      <c r="A767" s="129"/>
      <c r="B767" s="274"/>
      <c r="C767" s="98"/>
      <c r="D767" s="98"/>
      <c r="E767" s="276"/>
    </row>
    <row r="768" spans="1:5" ht="15.55">
      <c r="A768" s="129"/>
      <c r="B768" s="274"/>
      <c r="C768" s="98"/>
      <c r="D768" s="98"/>
      <c r="E768" s="276"/>
    </row>
    <row r="769" spans="1:5" ht="15.55">
      <c r="A769" s="129"/>
      <c r="B769" s="274"/>
      <c r="C769" s="98"/>
      <c r="D769" s="98"/>
      <c r="E769" s="276"/>
    </row>
    <row r="770" spans="1:5" ht="15.55">
      <c r="A770" s="129"/>
      <c r="B770" s="274"/>
      <c r="C770" s="98"/>
      <c r="D770" s="98"/>
      <c r="E770" s="276"/>
    </row>
    <row r="771" spans="1:5" ht="15.55">
      <c r="A771" s="129"/>
      <c r="B771" s="274"/>
      <c r="C771" s="98"/>
      <c r="D771" s="98"/>
      <c r="E771" s="276"/>
    </row>
    <row r="772" spans="1:5" ht="15.55">
      <c r="A772" s="129"/>
      <c r="B772" s="274"/>
      <c r="C772" s="98"/>
      <c r="D772" s="98"/>
      <c r="E772" s="276"/>
    </row>
    <row r="773" spans="1:5" ht="15.55">
      <c r="A773" s="129"/>
      <c r="B773" s="274"/>
      <c r="C773" s="98"/>
      <c r="D773" s="98"/>
      <c r="E773" s="276"/>
    </row>
    <row r="774" spans="1:5" ht="15.55">
      <c r="A774" s="129"/>
      <c r="B774" s="274"/>
      <c r="C774" s="98"/>
      <c r="D774" s="98"/>
      <c r="E774" s="276"/>
    </row>
    <row r="775" spans="1:5" ht="15.55">
      <c r="A775" s="129"/>
      <c r="B775" s="274"/>
      <c r="C775" s="98"/>
      <c r="D775" s="98"/>
      <c r="E775" s="276"/>
    </row>
    <row r="776" spans="1:5" ht="15.55">
      <c r="A776" s="129"/>
      <c r="B776" s="274"/>
      <c r="C776" s="98"/>
      <c r="D776" s="98"/>
      <c r="E776" s="276"/>
    </row>
    <row r="777" spans="1:5" ht="15.55">
      <c r="A777" s="129"/>
      <c r="B777" s="274"/>
      <c r="C777" s="98"/>
      <c r="D777" s="98"/>
      <c r="E777" s="276"/>
    </row>
    <row r="778" spans="1:5" ht="15.55">
      <c r="A778" s="129"/>
      <c r="B778" s="274"/>
      <c r="C778" s="98"/>
      <c r="D778" s="98"/>
      <c r="E778" s="276"/>
    </row>
    <row r="779" spans="1:5" ht="15.55">
      <c r="A779" s="129"/>
      <c r="B779" s="274"/>
      <c r="C779" s="98"/>
      <c r="D779" s="98"/>
      <c r="E779" s="276"/>
    </row>
    <row r="780" spans="1:5" ht="15.55">
      <c r="A780" s="129"/>
      <c r="B780" s="274"/>
      <c r="C780" s="98"/>
      <c r="D780" s="98"/>
      <c r="E780" s="276"/>
    </row>
    <row r="781" spans="1:5" ht="15.55">
      <c r="A781" s="129"/>
      <c r="B781" s="274"/>
      <c r="C781" s="98"/>
      <c r="D781" s="98"/>
      <c r="E781" s="276"/>
    </row>
    <row r="782" spans="1:5" ht="15.55">
      <c r="A782" s="129"/>
      <c r="B782" s="274"/>
      <c r="C782" s="98"/>
      <c r="D782" s="98"/>
      <c r="E782" s="276"/>
    </row>
    <row r="783" spans="1:5" ht="15.55">
      <c r="A783" s="129"/>
      <c r="B783" s="274"/>
      <c r="C783" s="98"/>
      <c r="D783" s="98"/>
      <c r="E783" s="276"/>
    </row>
    <row r="784" spans="1:5" ht="15.55">
      <c r="A784" s="129"/>
      <c r="B784" s="274"/>
      <c r="C784" s="98"/>
      <c r="D784" s="98"/>
      <c r="E784" s="276"/>
    </row>
    <row r="785" spans="1:5" ht="15.55">
      <c r="A785" s="129"/>
      <c r="B785" s="274"/>
      <c r="C785" s="98"/>
      <c r="D785" s="98"/>
      <c r="E785" s="276"/>
    </row>
    <row r="786" spans="1:5" ht="15.55">
      <c r="A786" s="129"/>
      <c r="B786" s="274"/>
      <c r="C786" s="98"/>
      <c r="D786" s="98"/>
      <c r="E786" s="276"/>
    </row>
    <row r="787" spans="1:5" ht="15.55">
      <c r="A787" s="129"/>
      <c r="B787" s="274"/>
      <c r="C787" s="98"/>
      <c r="D787" s="98"/>
      <c r="E787" s="276"/>
    </row>
    <row r="788" spans="1:5" ht="15.55">
      <c r="A788" s="129"/>
      <c r="B788" s="274"/>
      <c r="C788" s="98"/>
      <c r="D788" s="98"/>
      <c r="E788" s="276"/>
    </row>
    <row r="789" spans="1:5" ht="15.55">
      <c r="A789" s="129"/>
      <c r="B789" s="274"/>
      <c r="C789" s="98"/>
      <c r="D789" s="98"/>
      <c r="E789" s="276"/>
    </row>
    <row r="790" spans="1:5" ht="15.55">
      <c r="A790" s="129"/>
      <c r="B790" s="274"/>
      <c r="C790" s="98"/>
      <c r="D790" s="98"/>
      <c r="E790" s="276"/>
    </row>
    <row r="791" spans="1:5" ht="15.55">
      <c r="A791" s="129"/>
      <c r="B791" s="274"/>
      <c r="C791" s="98"/>
      <c r="D791" s="98"/>
      <c r="E791" s="276"/>
    </row>
    <row r="792" spans="1:5" ht="15.55">
      <c r="A792" s="129"/>
      <c r="B792" s="274"/>
      <c r="C792" s="98"/>
      <c r="D792" s="98"/>
      <c r="E792" s="276"/>
    </row>
    <row r="793" spans="1:5" ht="15.55">
      <c r="A793" s="129"/>
      <c r="B793" s="274"/>
      <c r="C793" s="98"/>
      <c r="D793" s="98"/>
      <c r="E793" s="276"/>
    </row>
    <row r="794" spans="1:5" ht="15.55">
      <c r="A794" s="129"/>
      <c r="B794" s="274"/>
      <c r="C794" s="98"/>
      <c r="D794" s="98"/>
      <c r="E794" s="276"/>
    </row>
    <row r="795" spans="1:5" ht="15.55">
      <c r="A795" s="129"/>
      <c r="B795" s="274"/>
      <c r="C795" s="98"/>
      <c r="D795" s="98"/>
      <c r="E795" s="276"/>
    </row>
    <row r="796" spans="1:5" ht="15.55">
      <c r="A796" s="129"/>
      <c r="B796" s="274"/>
      <c r="C796" s="98"/>
      <c r="D796" s="98"/>
      <c r="E796" s="276"/>
    </row>
    <row r="797" spans="1:5" ht="15.55">
      <c r="A797" s="129"/>
      <c r="B797" s="274"/>
      <c r="C797" s="98"/>
      <c r="D797" s="98"/>
      <c r="E797" s="276"/>
    </row>
    <row r="798" spans="1:5" ht="15.55">
      <c r="A798" s="129"/>
      <c r="B798" s="274"/>
      <c r="C798" s="98"/>
      <c r="D798" s="98"/>
      <c r="E798" s="276"/>
    </row>
    <row r="799" spans="1:5" ht="15.55">
      <c r="A799" s="129"/>
      <c r="B799" s="274"/>
      <c r="C799" s="98"/>
      <c r="D799" s="98"/>
      <c r="E799" s="276"/>
    </row>
    <row r="800" spans="1:5" ht="15.55">
      <c r="A800" s="129"/>
      <c r="B800" s="274"/>
      <c r="C800" s="98"/>
      <c r="D800" s="98"/>
      <c r="E800" s="276"/>
    </row>
    <row r="801" spans="1:5" ht="15.55">
      <c r="A801" s="129"/>
      <c r="B801" s="274"/>
      <c r="C801" s="98"/>
      <c r="D801" s="98"/>
      <c r="E801" s="276"/>
    </row>
    <row r="802" spans="1:5" ht="15.55">
      <c r="A802" s="129"/>
      <c r="B802" s="274"/>
      <c r="C802" s="98"/>
      <c r="D802" s="98"/>
      <c r="E802" s="276"/>
    </row>
    <row r="803" spans="1:5" ht="15.55">
      <c r="A803" s="129"/>
      <c r="B803" s="274"/>
      <c r="C803" s="98"/>
      <c r="D803" s="98"/>
      <c r="E803" s="276"/>
    </row>
    <row r="804" spans="1:5" ht="15.55">
      <c r="A804" s="129"/>
      <c r="B804" s="274"/>
      <c r="C804" s="98"/>
      <c r="D804" s="98"/>
      <c r="E804" s="276"/>
    </row>
    <row r="805" spans="1:5" ht="15.55">
      <c r="A805" s="129"/>
      <c r="B805" s="274"/>
      <c r="C805" s="98"/>
      <c r="D805" s="98"/>
      <c r="E805" s="276"/>
    </row>
    <row r="806" spans="1:5" ht="15.55">
      <c r="A806" s="129"/>
      <c r="B806" s="274"/>
      <c r="C806" s="98"/>
      <c r="D806" s="98"/>
      <c r="E806" s="276"/>
    </row>
    <row r="807" spans="1:5" ht="15.55">
      <c r="A807" s="129"/>
      <c r="B807" s="274"/>
      <c r="C807" s="98"/>
      <c r="D807" s="98"/>
      <c r="E807" s="276"/>
    </row>
    <row r="808" spans="1:5" ht="15.55">
      <c r="A808" s="129"/>
      <c r="B808" s="274"/>
      <c r="C808" s="98"/>
      <c r="D808" s="98"/>
      <c r="E808" s="276"/>
    </row>
    <row r="809" spans="1:5" ht="15.55">
      <c r="A809" s="129"/>
      <c r="B809" s="274"/>
      <c r="C809" s="98"/>
      <c r="D809" s="98"/>
      <c r="E809" s="276"/>
    </row>
    <row r="810" spans="1:5" ht="15.55">
      <c r="A810" s="129"/>
      <c r="B810" s="274"/>
      <c r="C810" s="98"/>
      <c r="D810" s="98"/>
      <c r="E810" s="276"/>
    </row>
    <row r="811" spans="1:5" ht="15.55">
      <c r="A811" s="129"/>
      <c r="B811" s="274"/>
      <c r="C811" s="98"/>
      <c r="D811" s="98"/>
      <c r="E811" s="276"/>
    </row>
    <row r="812" spans="1:5" ht="15.55">
      <c r="A812" s="129"/>
      <c r="B812" s="274"/>
      <c r="C812" s="98"/>
      <c r="D812" s="98"/>
      <c r="E812" s="276"/>
    </row>
    <row r="813" spans="1:5" ht="15.55">
      <c r="A813" s="129"/>
      <c r="B813" s="274"/>
      <c r="C813" s="98"/>
      <c r="D813" s="98"/>
      <c r="E813" s="276"/>
    </row>
    <row r="814" spans="1:5" ht="15.55">
      <c r="A814" s="129"/>
      <c r="B814" s="274"/>
      <c r="C814" s="98"/>
      <c r="D814" s="98"/>
      <c r="E814" s="276"/>
    </row>
    <row r="815" spans="1:5" ht="15.55">
      <c r="A815" s="129"/>
      <c r="B815" s="274"/>
      <c r="C815" s="98"/>
      <c r="D815" s="98"/>
      <c r="E815" s="276"/>
    </row>
    <row r="816" spans="1:5" ht="15.55">
      <c r="A816" s="129"/>
      <c r="B816" s="274"/>
      <c r="C816" s="98"/>
      <c r="D816" s="98"/>
      <c r="E816" s="276"/>
    </row>
    <row r="817" spans="1:5" ht="15.55">
      <c r="A817" s="129"/>
      <c r="B817" s="274"/>
      <c r="C817" s="98"/>
      <c r="D817" s="98"/>
      <c r="E817" s="276"/>
    </row>
    <row r="818" spans="1:5" ht="15.55">
      <c r="A818" s="129"/>
      <c r="B818" s="274"/>
      <c r="C818" s="98"/>
      <c r="D818" s="98"/>
      <c r="E818" s="276"/>
    </row>
    <row r="819" spans="1:5" ht="15.55">
      <c r="A819" s="129"/>
      <c r="B819" s="274"/>
      <c r="C819" s="98"/>
      <c r="D819" s="98"/>
      <c r="E819" s="276"/>
    </row>
    <row r="820" spans="1:5" ht="15.55">
      <c r="A820" s="129"/>
      <c r="B820" s="274"/>
      <c r="C820" s="98"/>
      <c r="D820" s="98"/>
      <c r="E820" s="276"/>
    </row>
    <row r="821" spans="1:5" ht="15.55">
      <c r="A821" s="129"/>
      <c r="B821" s="274"/>
      <c r="C821" s="98"/>
      <c r="D821" s="98"/>
      <c r="E821" s="276"/>
    </row>
    <row r="822" spans="1:5" ht="15.55">
      <c r="A822" s="129"/>
      <c r="B822" s="274"/>
      <c r="C822" s="98"/>
      <c r="D822" s="98"/>
      <c r="E822" s="276"/>
    </row>
    <row r="823" spans="1:5" ht="15.55">
      <c r="A823" s="129"/>
      <c r="B823" s="274"/>
      <c r="C823" s="98"/>
      <c r="D823" s="98"/>
      <c r="E823" s="276"/>
    </row>
    <row r="824" spans="1:5" ht="15.55">
      <c r="A824" s="129"/>
      <c r="B824" s="274"/>
      <c r="C824" s="98"/>
      <c r="D824" s="98"/>
      <c r="E824" s="276"/>
    </row>
    <row r="825" spans="1:5" ht="15.55">
      <c r="A825" s="129"/>
      <c r="B825" s="274"/>
      <c r="C825" s="98"/>
      <c r="D825" s="98"/>
      <c r="E825" s="276"/>
    </row>
    <row r="826" spans="1:5" ht="15.55">
      <c r="A826" s="129"/>
      <c r="B826" s="274"/>
      <c r="C826" s="98"/>
      <c r="D826" s="98"/>
      <c r="E826" s="276"/>
    </row>
    <row r="827" spans="1:5" ht="15.55">
      <c r="A827" s="129"/>
      <c r="B827" s="274"/>
      <c r="C827" s="98"/>
      <c r="D827" s="98"/>
      <c r="E827" s="276"/>
    </row>
    <row r="828" spans="1:5" ht="15.55">
      <c r="A828" s="129"/>
      <c r="B828" s="274"/>
      <c r="C828" s="98"/>
      <c r="D828" s="98"/>
      <c r="E828" s="276"/>
    </row>
    <row r="829" spans="1:5" ht="15.55">
      <c r="A829" s="129"/>
      <c r="B829" s="274"/>
      <c r="C829" s="98"/>
      <c r="D829" s="98"/>
      <c r="E829" s="276"/>
    </row>
    <row r="830" spans="1:5" ht="15.55">
      <c r="A830" s="129"/>
      <c r="B830" s="274"/>
      <c r="C830" s="98"/>
      <c r="D830" s="98"/>
      <c r="E830" s="276"/>
    </row>
    <row r="831" spans="1:5" ht="15.55">
      <c r="A831" s="129"/>
      <c r="B831" s="274"/>
      <c r="C831" s="98"/>
      <c r="D831" s="98"/>
      <c r="E831" s="276"/>
    </row>
    <row r="832" spans="1:5" ht="15.55">
      <c r="A832" s="129"/>
      <c r="B832" s="274"/>
      <c r="C832" s="98"/>
      <c r="D832" s="98"/>
      <c r="E832" s="276"/>
    </row>
    <row r="833" spans="1:5" ht="15.55">
      <c r="A833" s="129"/>
      <c r="B833" s="274"/>
      <c r="C833" s="98"/>
      <c r="D833" s="98"/>
      <c r="E833" s="276"/>
    </row>
    <row r="834" spans="1:5" ht="15.55">
      <c r="A834" s="129"/>
      <c r="B834" s="274"/>
      <c r="C834" s="98"/>
      <c r="D834" s="98"/>
      <c r="E834" s="276"/>
    </row>
    <row r="835" spans="1:5" ht="15.55">
      <c r="A835" s="129"/>
      <c r="B835" s="274"/>
      <c r="C835" s="98"/>
      <c r="D835" s="98"/>
      <c r="E835" s="276"/>
    </row>
    <row r="836" spans="1:5" ht="15.55">
      <c r="A836" s="129"/>
      <c r="B836" s="274"/>
      <c r="C836" s="98"/>
      <c r="D836" s="98"/>
      <c r="E836" s="276"/>
    </row>
    <row r="837" spans="1:5" ht="15.55">
      <c r="A837" s="129"/>
      <c r="B837" s="274"/>
      <c r="C837" s="98"/>
      <c r="D837" s="98"/>
      <c r="E837" s="276"/>
    </row>
    <row r="838" spans="1:5" ht="15.55">
      <c r="A838" s="129"/>
      <c r="B838" s="274"/>
      <c r="C838" s="98"/>
      <c r="D838" s="98"/>
      <c r="E838" s="276"/>
    </row>
    <row r="839" spans="1:5" ht="15.55">
      <c r="A839" s="129"/>
      <c r="B839" s="274"/>
      <c r="C839" s="98"/>
      <c r="D839" s="98"/>
      <c r="E839" s="276"/>
    </row>
    <row r="840" spans="1:5" ht="15.55">
      <c r="A840" s="129"/>
      <c r="B840" s="274"/>
      <c r="C840" s="98"/>
      <c r="D840" s="98"/>
      <c r="E840" s="276"/>
    </row>
    <row r="841" spans="1:5" ht="15.55">
      <c r="A841" s="129"/>
      <c r="B841" s="274"/>
      <c r="C841" s="98"/>
      <c r="D841" s="98"/>
      <c r="E841" s="276"/>
    </row>
    <row r="842" spans="1:5" ht="15.55">
      <c r="A842" s="129"/>
      <c r="B842" s="274"/>
      <c r="C842" s="98"/>
      <c r="D842" s="98"/>
      <c r="E842" s="276"/>
    </row>
    <row r="843" spans="1:5" ht="15.55">
      <c r="A843" s="129"/>
      <c r="B843" s="274"/>
      <c r="C843" s="98"/>
      <c r="D843" s="98"/>
      <c r="E843" s="276"/>
    </row>
    <row r="844" spans="1:5" ht="15.55">
      <c r="A844" s="129"/>
      <c r="B844" s="274"/>
      <c r="C844" s="98"/>
      <c r="D844" s="98"/>
      <c r="E844" s="276"/>
    </row>
    <row r="845" spans="1:5" ht="15.55">
      <c r="A845" s="129"/>
      <c r="B845" s="274"/>
      <c r="C845" s="98"/>
      <c r="D845" s="98"/>
      <c r="E845" s="276"/>
    </row>
    <row r="846" spans="1:5" ht="15.55">
      <c r="A846" s="129"/>
      <c r="B846" s="274"/>
      <c r="C846" s="98"/>
      <c r="D846" s="98"/>
      <c r="E846" s="276"/>
    </row>
    <row r="847" spans="1:5" ht="15.55">
      <c r="A847" s="129"/>
      <c r="B847" s="274"/>
      <c r="C847" s="98"/>
      <c r="D847" s="98"/>
      <c r="E847" s="276"/>
    </row>
    <row r="848" spans="1:5" ht="15.55">
      <c r="A848" s="129"/>
      <c r="B848" s="274"/>
      <c r="C848" s="98"/>
      <c r="D848" s="98"/>
      <c r="E848" s="276"/>
    </row>
    <row r="849" spans="1:5" ht="15.55">
      <c r="A849" s="129"/>
      <c r="B849" s="274"/>
      <c r="C849" s="98"/>
      <c r="D849" s="98"/>
      <c r="E849" s="276"/>
    </row>
    <row r="850" spans="1:5" ht="15.55">
      <c r="A850" s="129"/>
      <c r="B850" s="274"/>
      <c r="C850" s="98"/>
      <c r="D850" s="98"/>
      <c r="E850" s="276"/>
    </row>
    <row r="851" spans="1:5" ht="15.55">
      <c r="A851" s="129"/>
      <c r="B851" s="274"/>
      <c r="C851" s="98"/>
      <c r="D851" s="98"/>
      <c r="E851" s="276"/>
    </row>
    <row r="852" spans="1:5" ht="15.55">
      <c r="A852" s="129"/>
      <c r="B852" s="274"/>
      <c r="C852" s="98"/>
      <c r="D852" s="98"/>
      <c r="E852" s="276"/>
    </row>
    <row r="853" spans="1:5" ht="15.55">
      <c r="A853" s="129"/>
      <c r="B853" s="274"/>
      <c r="C853" s="98"/>
      <c r="D853" s="98"/>
      <c r="E853" s="276"/>
    </row>
    <row r="854" spans="1:5" ht="15.55">
      <c r="A854" s="129"/>
      <c r="B854" s="274"/>
      <c r="C854" s="98"/>
      <c r="D854" s="98"/>
      <c r="E854" s="276"/>
    </row>
    <row r="855" spans="1:5" ht="15.55">
      <c r="A855" s="129"/>
      <c r="B855" s="274"/>
      <c r="C855" s="98"/>
      <c r="D855" s="98"/>
      <c r="E855" s="276"/>
    </row>
    <row r="856" spans="1:5" ht="15.55">
      <c r="A856" s="129"/>
      <c r="B856" s="274"/>
      <c r="C856" s="98"/>
      <c r="D856" s="98"/>
      <c r="E856" s="276"/>
    </row>
    <row r="857" spans="1:5" ht="15.55">
      <c r="A857" s="129"/>
      <c r="B857" s="274"/>
      <c r="C857" s="98"/>
      <c r="D857" s="98"/>
      <c r="E857" s="276"/>
    </row>
    <row r="858" spans="1:5" ht="15.55">
      <c r="A858" s="129"/>
      <c r="B858" s="274"/>
      <c r="C858" s="98"/>
      <c r="D858" s="98"/>
      <c r="E858" s="276"/>
    </row>
    <row r="859" spans="1:5" ht="15.55">
      <c r="A859" s="129"/>
      <c r="B859" s="274"/>
      <c r="C859" s="98"/>
      <c r="D859" s="98"/>
      <c r="E859" s="276"/>
    </row>
    <row r="860" spans="1:5" ht="15.55">
      <c r="A860" s="129"/>
      <c r="B860" s="274"/>
      <c r="C860" s="98"/>
      <c r="D860" s="98"/>
      <c r="E860" s="276"/>
    </row>
    <row r="861" spans="1:5" ht="15.55">
      <c r="A861" s="129"/>
      <c r="B861" s="274"/>
      <c r="C861" s="98"/>
      <c r="D861" s="98"/>
      <c r="E861" s="276"/>
    </row>
    <row r="862" spans="1:5" ht="15.55">
      <c r="A862" s="129"/>
      <c r="B862" s="274"/>
      <c r="C862" s="98"/>
      <c r="D862" s="98"/>
      <c r="E862" s="276"/>
    </row>
    <row r="863" spans="1:5" ht="15.55">
      <c r="A863" s="129"/>
      <c r="B863" s="274"/>
      <c r="C863" s="98"/>
      <c r="D863" s="98"/>
      <c r="E863" s="276"/>
    </row>
    <row r="864" spans="1:5" ht="15.55">
      <c r="A864" s="129"/>
      <c r="B864" s="274"/>
      <c r="C864" s="98"/>
      <c r="D864" s="98"/>
      <c r="E864" s="276"/>
    </row>
    <row r="865" spans="1:5" ht="15.55">
      <c r="A865" s="129"/>
      <c r="B865" s="274"/>
      <c r="C865" s="98"/>
      <c r="D865" s="98"/>
      <c r="E865" s="276"/>
    </row>
    <row r="866" spans="1:5" ht="15.55">
      <c r="A866" s="129"/>
      <c r="B866" s="274"/>
      <c r="C866" s="98"/>
      <c r="D866" s="98"/>
      <c r="E866" s="276"/>
    </row>
    <row r="867" spans="1:5" ht="15.55">
      <c r="A867" s="129"/>
      <c r="B867" s="274"/>
      <c r="C867" s="98"/>
      <c r="D867" s="98"/>
      <c r="E867" s="276"/>
    </row>
    <row r="868" spans="1:5" ht="15.55">
      <c r="A868" s="129"/>
      <c r="B868" s="274"/>
      <c r="C868" s="98"/>
      <c r="D868" s="98"/>
      <c r="E868" s="276"/>
    </row>
    <row r="869" spans="1:5" ht="15.55">
      <c r="A869" s="129"/>
      <c r="B869" s="274"/>
      <c r="C869" s="98"/>
      <c r="D869" s="98"/>
      <c r="E869" s="276"/>
    </row>
    <row r="870" spans="1:5" ht="15.55">
      <c r="A870" s="129"/>
      <c r="B870" s="274"/>
      <c r="C870" s="98"/>
      <c r="D870" s="98"/>
      <c r="E870" s="276"/>
    </row>
    <row r="871" spans="1:5" ht="15.55">
      <c r="A871" s="129"/>
      <c r="B871" s="274"/>
      <c r="C871" s="98"/>
      <c r="D871" s="98"/>
      <c r="E871" s="276"/>
    </row>
    <row r="872" spans="1:5" ht="15.55">
      <c r="A872" s="129"/>
      <c r="B872" s="274"/>
      <c r="C872" s="98"/>
      <c r="D872" s="98"/>
      <c r="E872" s="276"/>
    </row>
    <row r="873" spans="1:5" ht="15.55">
      <c r="A873" s="129"/>
      <c r="B873" s="274"/>
      <c r="C873" s="98"/>
      <c r="D873" s="98"/>
      <c r="E873" s="276"/>
    </row>
    <row r="874" spans="1:5" ht="15.55">
      <c r="A874" s="129"/>
      <c r="B874" s="274"/>
      <c r="C874" s="98"/>
      <c r="D874" s="98"/>
      <c r="E874" s="276"/>
    </row>
    <row r="875" spans="1:5" ht="15.55">
      <c r="A875" s="129"/>
      <c r="B875" s="274"/>
      <c r="C875" s="98"/>
      <c r="D875" s="98"/>
      <c r="E875" s="276"/>
    </row>
    <row r="876" spans="1:5" ht="15.55">
      <c r="A876" s="129"/>
      <c r="B876" s="274"/>
      <c r="C876" s="98"/>
      <c r="D876" s="98"/>
      <c r="E876" s="276"/>
    </row>
    <row r="877" spans="1:5" ht="15.55">
      <c r="A877" s="129"/>
      <c r="B877" s="274"/>
      <c r="C877" s="98"/>
      <c r="D877" s="98"/>
      <c r="E877" s="276"/>
    </row>
    <row r="878" spans="1:5" ht="15.55">
      <c r="A878" s="129"/>
      <c r="B878" s="274"/>
      <c r="C878" s="98"/>
      <c r="D878" s="98"/>
      <c r="E878" s="276"/>
    </row>
    <row r="879" spans="1:5" ht="15.55">
      <c r="A879" s="129"/>
      <c r="B879" s="274"/>
      <c r="C879" s="98"/>
      <c r="D879" s="98"/>
      <c r="E879" s="276"/>
    </row>
    <row r="880" spans="1:5" ht="15.55">
      <c r="A880" s="129"/>
      <c r="B880" s="274"/>
      <c r="C880" s="98"/>
      <c r="D880" s="98"/>
      <c r="E880" s="276"/>
    </row>
    <row r="881" spans="1:5" ht="15.55">
      <c r="A881" s="129"/>
      <c r="B881" s="274"/>
      <c r="C881" s="98"/>
      <c r="D881" s="98"/>
      <c r="E881" s="276"/>
    </row>
    <row r="882" spans="1:5" ht="15.55">
      <c r="A882" s="129"/>
      <c r="B882" s="274"/>
      <c r="C882" s="98"/>
      <c r="D882" s="98"/>
      <c r="E882" s="276"/>
    </row>
    <row r="883" spans="1:5" ht="15.55">
      <c r="A883" s="129"/>
      <c r="B883" s="274"/>
      <c r="C883" s="98"/>
      <c r="D883" s="98"/>
      <c r="E883" s="276"/>
    </row>
    <row r="884" spans="1:5" ht="15.55">
      <c r="A884" s="129"/>
      <c r="B884" s="274"/>
      <c r="C884" s="98"/>
      <c r="D884" s="98"/>
      <c r="E884" s="276"/>
    </row>
    <row r="885" spans="1:5" ht="15.55">
      <c r="A885" s="129"/>
      <c r="B885" s="274"/>
      <c r="C885" s="98"/>
      <c r="D885" s="98"/>
      <c r="E885" s="276"/>
    </row>
    <row r="886" spans="1:5" ht="15.55">
      <c r="A886" s="129"/>
      <c r="B886" s="274"/>
      <c r="C886" s="98"/>
      <c r="D886" s="98"/>
      <c r="E886" s="276"/>
    </row>
    <row r="887" spans="1:5" ht="15.55">
      <c r="A887" s="129"/>
      <c r="B887" s="274"/>
      <c r="C887" s="98"/>
      <c r="D887" s="98"/>
      <c r="E887" s="276"/>
    </row>
    <row r="888" spans="1:5" ht="15.55">
      <c r="A888" s="129"/>
      <c r="B888" s="274"/>
      <c r="C888" s="98"/>
      <c r="D888" s="98"/>
      <c r="E888" s="276"/>
    </row>
    <row r="889" spans="1:5" ht="15.55">
      <c r="A889" s="129"/>
      <c r="B889" s="274"/>
      <c r="C889" s="98"/>
      <c r="D889" s="98"/>
      <c r="E889" s="276"/>
    </row>
    <row r="890" spans="1:5" ht="15.55">
      <c r="A890" s="129"/>
      <c r="B890" s="274"/>
      <c r="C890" s="98"/>
      <c r="D890" s="98"/>
      <c r="E890" s="276"/>
    </row>
    <row r="891" spans="1:5" ht="15.55">
      <c r="A891" s="129"/>
      <c r="B891" s="274"/>
      <c r="C891" s="98"/>
      <c r="D891" s="98"/>
      <c r="E891" s="276"/>
    </row>
    <row r="892" spans="1:5" ht="15.55">
      <c r="A892" s="129"/>
      <c r="B892" s="274"/>
      <c r="C892" s="98"/>
      <c r="D892" s="98"/>
      <c r="E892" s="276"/>
    </row>
    <row r="893" spans="1:5" ht="15.55">
      <c r="A893" s="129"/>
      <c r="B893" s="274"/>
      <c r="C893" s="98"/>
      <c r="D893" s="98"/>
      <c r="E893" s="276"/>
    </row>
    <row r="894" spans="1:5" ht="15.55">
      <c r="A894" s="129"/>
      <c r="B894" s="274"/>
      <c r="C894" s="98"/>
      <c r="D894" s="98"/>
      <c r="E894" s="276"/>
    </row>
    <row r="895" spans="1:5" ht="15.55">
      <c r="A895" s="129"/>
      <c r="B895" s="274"/>
      <c r="C895" s="98"/>
      <c r="D895" s="98"/>
      <c r="E895" s="276"/>
    </row>
    <row r="896" spans="1:5" ht="15.55">
      <c r="A896" s="129"/>
      <c r="B896" s="274"/>
      <c r="C896" s="98"/>
      <c r="D896" s="98"/>
      <c r="E896" s="276"/>
    </row>
    <row r="897" spans="1:5" ht="15.55">
      <c r="A897" s="129"/>
      <c r="B897" s="274"/>
      <c r="C897" s="98"/>
      <c r="D897" s="98"/>
      <c r="E897" s="276"/>
    </row>
    <row r="898" spans="1:5" ht="15.55">
      <c r="A898" s="129"/>
      <c r="B898" s="274"/>
      <c r="C898" s="98"/>
      <c r="D898" s="98"/>
      <c r="E898" s="276"/>
    </row>
    <row r="899" spans="1:5" ht="15.55">
      <c r="A899" s="129"/>
      <c r="B899" s="274"/>
      <c r="C899" s="98"/>
      <c r="D899" s="98"/>
      <c r="E899" s="276"/>
    </row>
    <row r="900" spans="1:5" ht="15.55">
      <c r="A900" s="129"/>
      <c r="B900" s="274"/>
      <c r="C900" s="98"/>
      <c r="D900" s="98"/>
      <c r="E900" s="276"/>
    </row>
    <row r="901" spans="1:5" ht="15.55">
      <c r="A901" s="129"/>
      <c r="B901" s="274"/>
      <c r="C901" s="98"/>
      <c r="D901" s="98"/>
      <c r="E901" s="276"/>
    </row>
    <row r="902" spans="1:5" ht="15.55">
      <c r="A902" s="129"/>
      <c r="B902" s="274"/>
      <c r="C902" s="98"/>
      <c r="D902" s="98"/>
      <c r="E902" s="276"/>
    </row>
    <row r="903" spans="1:5" ht="15.55">
      <c r="A903" s="129"/>
      <c r="B903" s="274"/>
      <c r="C903" s="98"/>
      <c r="D903" s="98"/>
      <c r="E903" s="276"/>
    </row>
    <row r="904" spans="1:5" ht="15.55">
      <c r="A904" s="129"/>
      <c r="B904" s="274"/>
      <c r="C904" s="98"/>
      <c r="D904" s="98"/>
      <c r="E904" s="276"/>
    </row>
    <row r="905" spans="1:5" ht="15.55">
      <c r="A905" s="129"/>
      <c r="B905" s="274"/>
      <c r="C905" s="98"/>
      <c r="D905" s="98"/>
      <c r="E905" s="276"/>
    </row>
    <row r="906" spans="1:5" ht="15.55">
      <c r="A906" s="129"/>
      <c r="B906" s="274"/>
      <c r="C906" s="98"/>
      <c r="D906" s="98"/>
      <c r="E906" s="276"/>
    </row>
    <row r="907" spans="1:5" ht="15.55">
      <c r="A907" s="129"/>
      <c r="B907" s="274"/>
      <c r="C907" s="98"/>
      <c r="D907" s="98"/>
      <c r="E907" s="276"/>
    </row>
    <row r="908" spans="1:5" ht="15.55">
      <c r="A908" s="129"/>
      <c r="B908" s="274"/>
      <c r="C908" s="98"/>
      <c r="D908" s="98"/>
      <c r="E908" s="276"/>
    </row>
    <row r="909" spans="1:5" ht="15.55">
      <c r="A909" s="129"/>
      <c r="B909" s="274"/>
      <c r="C909" s="98"/>
      <c r="D909" s="98"/>
      <c r="E909" s="276"/>
    </row>
    <row r="910" spans="1:5" ht="15.55">
      <c r="A910" s="129"/>
      <c r="B910" s="274"/>
      <c r="C910" s="98"/>
      <c r="D910" s="98"/>
      <c r="E910" s="276"/>
    </row>
    <row r="911" spans="1:5" ht="15.55">
      <c r="A911" s="129"/>
      <c r="B911" s="274"/>
      <c r="C911" s="98"/>
      <c r="D911" s="98"/>
      <c r="E911" s="276"/>
    </row>
    <row r="912" spans="1:5" ht="15.55">
      <c r="A912" s="129"/>
      <c r="B912" s="274"/>
      <c r="C912" s="98"/>
      <c r="D912" s="98"/>
      <c r="E912" s="276"/>
    </row>
    <row r="913" spans="1:5" ht="15.55">
      <c r="A913" s="129"/>
      <c r="B913" s="274"/>
      <c r="C913" s="98"/>
      <c r="D913" s="98"/>
      <c r="E913" s="276"/>
    </row>
    <row r="914" spans="1:5" ht="15.55">
      <c r="A914" s="129"/>
      <c r="B914" s="274"/>
      <c r="C914" s="98"/>
      <c r="D914" s="98"/>
      <c r="E914" s="276"/>
    </row>
    <row r="915" spans="1:5" ht="15.55">
      <c r="A915" s="129"/>
      <c r="B915" s="274"/>
      <c r="C915" s="98"/>
      <c r="D915" s="98"/>
      <c r="E915" s="276"/>
    </row>
    <row r="916" spans="1:5" ht="15.55">
      <c r="A916" s="129"/>
      <c r="B916" s="274"/>
      <c r="C916" s="98"/>
      <c r="D916" s="98"/>
      <c r="E916" s="276"/>
    </row>
    <row r="917" spans="1:5" ht="15.55">
      <c r="A917" s="129"/>
      <c r="B917" s="274"/>
      <c r="C917" s="98"/>
      <c r="D917" s="98"/>
      <c r="E917" s="276"/>
    </row>
    <row r="918" spans="1:5" ht="15.55">
      <c r="A918" s="129"/>
      <c r="B918" s="274"/>
      <c r="C918" s="98"/>
      <c r="D918" s="98"/>
      <c r="E918" s="276"/>
    </row>
    <row r="919" spans="1:5" ht="15.55">
      <c r="A919" s="129"/>
      <c r="B919" s="274"/>
      <c r="C919" s="98"/>
      <c r="D919" s="98"/>
      <c r="E919" s="276"/>
    </row>
    <row r="920" spans="1:5" ht="15.55">
      <c r="A920" s="129"/>
      <c r="B920" s="274"/>
      <c r="C920" s="98"/>
      <c r="D920" s="98"/>
      <c r="E920" s="276"/>
    </row>
    <row r="921" spans="1:5" ht="15.55">
      <c r="A921" s="129"/>
      <c r="B921" s="274"/>
      <c r="C921" s="98"/>
      <c r="D921" s="98"/>
      <c r="E921" s="276"/>
    </row>
    <row r="922" spans="1:5" ht="15.55">
      <c r="A922" s="129"/>
      <c r="B922" s="274"/>
      <c r="C922" s="98"/>
      <c r="D922" s="98"/>
      <c r="E922" s="276"/>
    </row>
    <row r="923" spans="1:5" ht="15.55">
      <c r="A923" s="129"/>
      <c r="B923" s="274"/>
      <c r="C923" s="98"/>
      <c r="D923" s="98"/>
      <c r="E923" s="276"/>
    </row>
    <row r="924" spans="1:5" ht="15.55">
      <c r="A924" s="129"/>
      <c r="B924" s="274"/>
      <c r="C924" s="98"/>
      <c r="D924" s="98"/>
      <c r="E924" s="276"/>
    </row>
    <row r="925" spans="1:5" ht="15.55">
      <c r="A925" s="129"/>
      <c r="B925" s="274"/>
      <c r="C925" s="98"/>
      <c r="D925" s="98"/>
      <c r="E925" s="276"/>
    </row>
    <row r="926" spans="1:5" ht="15.55">
      <c r="A926" s="129"/>
      <c r="B926" s="274"/>
      <c r="C926" s="98"/>
      <c r="D926" s="98"/>
      <c r="E926" s="276"/>
    </row>
    <row r="927" spans="1:5" ht="15.55">
      <c r="A927" s="129"/>
      <c r="B927" s="274"/>
      <c r="C927" s="98"/>
      <c r="D927" s="98"/>
      <c r="E927" s="276"/>
    </row>
    <row r="928" spans="1:5" ht="15.55">
      <c r="A928" s="129"/>
      <c r="B928" s="274"/>
      <c r="C928" s="98"/>
      <c r="D928" s="98"/>
      <c r="E928" s="276"/>
    </row>
    <row r="929" spans="1:5" ht="15.55">
      <c r="A929" s="129"/>
      <c r="B929" s="274"/>
      <c r="C929" s="98"/>
      <c r="D929" s="98"/>
      <c r="E929" s="276"/>
    </row>
    <row r="930" spans="1:5" ht="15.55">
      <c r="A930" s="129"/>
      <c r="B930" s="274"/>
      <c r="C930" s="98"/>
      <c r="D930" s="98"/>
      <c r="E930" s="276"/>
    </row>
    <row r="931" spans="1:5" ht="15.55">
      <c r="A931" s="129"/>
      <c r="B931" s="274"/>
      <c r="C931" s="98"/>
      <c r="D931" s="98"/>
      <c r="E931" s="276"/>
    </row>
    <row r="932" spans="1:5" ht="15.55">
      <c r="A932" s="129"/>
      <c r="B932" s="274"/>
      <c r="C932" s="98"/>
      <c r="D932" s="98"/>
      <c r="E932" s="276"/>
    </row>
    <row r="933" spans="1:5" ht="15.55">
      <c r="A933" s="129"/>
      <c r="B933" s="274"/>
      <c r="C933" s="98"/>
      <c r="D933" s="98"/>
      <c r="E933" s="276"/>
    </row>
    <row r="934" spans="1:5" ht="15.55">
      <c r="A934" s="129"/>
      <c r="B934" s="274"/>
      <c r="C934" s="98"/>
      <c r="D934" s="98"/>
      <c r="E934" s="276"/>
    </row>
    <row r="935" spans="1:5" ht="15.55">
      <c r="A935" s="129"/>
      <c r="B935" s="274"/>
      <c r="C935" s="98"/>
      <c r="D935" s="98"/>
      <c r="E935" s="276"/>
    </row>
    <row r="936" spans="1:5" ht="15.55">
      <c r="A936" s="129"/>
      <c r="B936" s="274"/>
      <c r="C936" s="98"/>
      <c r="D936" s="98"/>
      <c r="E936" s="276"/>
    </row>
    <row r="937" spans="1:5" ht="15.55">
      <c r="A937" s="129"/>
      <c r="B937" s="274"/>
      <c r="C937" s="98"/>
      <c r="D937" s="98"/>
      <c r="E937" s="276"/>
    </row>
    <row r="938" spans="1:5" ht="15.55">
      <c r="A938" s="129"/>
      <c r="B938" s="274"/>
      <c r="C938" s="98"/>
      <c r="D938" s="98"/>
      <c r="E938" s="276"/>
    </row>
    <row r="939" spans="1:5" ht="15.55">
      <c r="A939" s="129"/>
      <c r="B939" s="274"/>
      <c r="C939" s="98"/>
      <c r="D939" s="98"/>
      <c r="E939" s="276"/>
    </row>
    <row r="940" spans="1:5" ht="15.55">
      <c r="A940" s="129"/>
      <c r="B940" s="274"/>
      <c r="C940" s="98"/>
      <c r="D940" s="98"/>
      <c r="E940" s="276"/>
    </row>
    <row r="941" spans="1:5" ht="15.55">
      <c r="A941" s="129"/>
      <c r="B941" s="274"/>
      <c r="C941" s="98"/>
      <c r="D941" s="98"/>
      <c r="E941" s="276"/>
    </row>
    <row r="942" spans="1:5" ht="15.55">
      <c r="A942" s="129"/>
      <c r="B942" s="274"/>
      <c r="C942" s="98"/>
      <c r="D942" s="98"/>
      <c r="E942" s="276"/>
    </row>
    <row r="943" spans="1:5" ht="15.55">
      <c r="A943" s="129"/>
      <c r="B943" s="274"/>
      <c r="C943" s="98"/>
      <c r="D943" s="98"/>
      <c r="E943" s="276"/>
    </row>
    <row r="944" spans="1:5" ht="15.55">
      <c r="A944" s="129"/>
      <c r="B944" s="274"/>
      <c r="C944" s="98"/>
      <c r="D944" s="98"/>
      <c r="E944" s="276"/>
    </row>
    <row r="945" spans="1:5" ht="15.55">
      <c r="A945" s="129"/>
      <c r="B945" s="274"/>
      <c r="C945" s="98"/>
      <c r="D945" s="98"/>
      <c r="E945" s="276"/>
    </row>
    <row r="946" spans="1:5" ht="15.55">
      <c r="A946" s="129"/>
      <c r="B946" s="274"/>
      <c r="C946" s="98"/>
      <c r="D946" s="98"/>
      <c r="E946" s="276"/>
    </row>
    <row r="947" spans="1:5" ht="15.55">
      <c r="A947" s="129"/>
      <c r="B947" s="274"/>
      <c r="C947" s="98"/>
      <c r="D947" s="98"/>
      <c r="E947" s="276"/>
    </row>
    <row r="948" spans="1:5" ht="15.55">
      <c r="A948" s="129"/>
      <c r="B948" s="274"/>
      <c r="C948" s="98"/>
      <c r="D948" s="98"/>
      <c r="E948" s="276"/>
    </row>
    <row r="949" spans="1:5" ht="15.55">
      <c r="A949" s="129"/>
      <c r="B949" s="274"/>
      <c r="C949" s="98"/>
      <c r="D949" s="98"/>
      <c r="E949" s="276"/>
    </row>
    <row r="950" spans="1:5" ht="15.55">
      <c r="A950" s="129"/>
      <c r="B950" s="274"/>
      <c r="C950" s="98"/>
      <c r="D950" s="98"/>
      <c r="E950" s="276"/>
    </row>
    <row r="951" spans="1:5" ht="15.55">
      <c r="A951" s="129"/>
      <c r="B951" s="274"/>
      <c r="C951" s="98"/>
      <c r="D951" s="98"/>
      <c r="E951" s="276"/>
    </row>
    <row r="952" spans="1:5" ht="15.55">
      <c r="A952" s="129"/>
      <c r="B952" s="274"/>
      <c r="C952" s="98"/>
      <c r="D952" s="98"/>
      <c r="E952" s="276"/>
    </row>
    <row r="953" spans="1:5" ht="15.55">
      <c r="A953" s="129"/>
      <c r="B953" s="274"/>
      <c r="C953" s="98"/>
      <c r="D953" s="98"/>
      <c r="E953" s="276"/>
    </row>
    <row r="954" spans="1:5" ht="15.55">
      <c r="A954" s="129"/>
      <c r="B954" s="274"/>
      <c r="C954" s="98"/>
      <c r="D954" s="98"/>
      <c r="E954" s="276"/>
    </row>
    <row r="955" spans="1:5" ht="15.55">
      <c r="A955" s="129"/>
      <c r="B955" s="274"/>
      <c r="C955" s="98"/>
      <c r="D955" s="98"/>
      <c r="E955" s="276"/>
    </row>
    <row r="956" spans="1:5" ht="15.55">
      <c r="A956" s="129"/>
      <c r="B956" s="274"/>
      <c r="C956" s="98"/>
      <c r="D956" s="98"/>
      <c r="E956" s="276"/>
    </row>
    <row r="957" spans="1:5" ht="15.55">
      <c r="A957" s="129"/>
      <c r="B957" s="274"/>
      <c r="C957" s="98"/>
      <c r="D957" s="98"/>
      <c r="E957" s="276"/>
    </row>
    <row r="958" spans="1:5" ht="15.55">
      <c r="A958" s="129"/>
      <c r="B958" s="274"/>
      <c r="C958" s="98"/>
      <c r="D958" s="98"/>
      <c r="E958" s="276"/>
    </row>
    <row r="959" spans="1:5" ht="15.55">
      <c r="A959" s="129"/>
      <c r="B959" s="274"/>
      <c r="C959" s="98"/>
      <c r="D959" s="98"/>
      <c r="E959" s="276"/>
    </row>
    <row r="960" spans="1:5" ht="15.55">
      <c r="A960" s="129"/>
      <c r="B960" s="274"/>
      <c r="C960" s="98"/>
      <c r="D960" s="98"/>
      <c r="E960" s="276"/>
    </row>
    <row r="961" spans="1:5" ht="15.55">
      <c r="A961" s="129"/>
      <c r="B961" s="274"/>
      <c r="C961" s="98"/>
      <c r="D961" s="98"/>
      <c r="E961" s="276"/>
    </row>
    <row r="962" spans="1:5" ht="15.55">
      <c r="A962" s="129"/>
      <c r="B962" s="274"/>
      <c r="C962" s="98"/>
      <c r="D962" s="98"/>
      <c r="E962" s="276"/>
    </row>
    <row r="963" spans="1:5" ht="15.55">
      <c r="A963" s="129"/>
      <c r="B963" s="274"/>
      <c r="C963" s="98"/>
      <c r="D963" s="98"/>
      <c r="E963" s="276"/>
    </row>
    <row r="964" spans="1:5" ht="15.55">
      <c r="A964" s="129"/>
      <c r="B964" s="274"/>
      <c r="C964" s="98"/>
      <c r="D964" s="98"/>
      <c r="E964" s="276"/>
    </row>
    <row r="965" spans="1:5" ht="15.55">
      <c r="A965" s="129"/>
      <c r="B965" s="274"/>
      <c r="C965" s="98"/>
      <c r="D965" s="98"/>
      <c r="E965" s="276"/>
    </row>
    <row r="966" spans="1:5" ht="15.55">
      <c r="A966" s="129"/>
      <c r="B966" s="274"/>
      <c r="C966" s="98"/>
      <c r="D966" s="98"/>
      <c r="E966" s="276"/>
    </row>
    <row r="967" spans="1:5" ht="15.55">
      <c r="A967" s="129"/>
      <c r="B967" s="274"/>
      <c r="C967" s="98"/>
      <c r="D967" s="98"/>
      <c r="E967" s="276"/>
    </row>
    <row r="968" spans="1:5" ht="15.55">
      <c r="A968" s="129"/>
      <c r="B968" s="274"/>
      <c r="C968" s="98"/>
      <c r="D968" s="98"/>
      <c r="E968" s="276"/>
    </row>
    <row r="969" spans="1:5" ht="15.55">
      <c r="A969" s="129"/>
      <c r="B969" s="274"/>
      <c r="C969" s="98"/>
      <c r="D969" s="98"/>
      <c r="E969" s="276"/>
    </row>
    <row r="970" spans="1:5" ht="15.55">
      <c r="A970" s="129"/>
      <c r="B970" s="274"/>
      <c r="C970" s="98"/>
      <c r="D970" s="98"/>
      <c r="E970" s="276"/>
    </row>
    <row r="971" spans="1:5" ht="15.55">
      <c r="A971" s="129"/>
      <c r="B971" s="274"/>
      <c r="C971" s="98"/>
      <c r="D971" s="98"/>
      <c r="E971" s="276"/>
    </row>
    <row r="972" spans="1:5" ht="15.55">
      <c r="A972" s="129"/>
      <c r="B972" s="274"/>
      <c r="C972" s="98"/>
      <c r="D972" s="98"/>
      <c r="E972" s="276"/>
    </row>
    <row r="973" spans="1:5" ht="15.55">
      <c r="A973" s="129"/>
      <c r="B973" s="274"/>
      <c r="C973" s="98"/>
      <c r="D973" s="98"/>
      <c r="E973" s="276"/>
    </row>
    <row r="974" spans="1:5" ht="15.55">
      <c r="A974" s="129"/>
      <c r="B974" s="274"/>
      <c r="C974" s="98"/>
      <c r="D974" s="98"/>
      <c r="E974" s="276"/>
    </row>
    <row r="975" spans="1:5" ht="15.55">
      <c r="A975" s="129"/>
      <c r="B975" s="274"/>
      <c r="C975" s="98"/>
      <c r="D975" s="98"/>
      <c r="E975" s="276"/>
    </row>
    <row r="976" spans="1:5" ht="15.55">
      <c r="A976" s="129"/>
      <c r="B976" s="274"/>
      <c r="C976" s="98"/>
      <c r="D976" s="98"/>
      <c r="E976" s="276"/>
    </row>
    <row r="977" spans="1:5" ht="15.55">
      <c r="A977" s="129"/>
      <c r="B977" s="274"/>
      <c r="C977" s="98"/>
      <c r="D977" s="98"/>
      <c r="E977" s="276"/>
    </row>
    <row r="978" spans="1:5" ht="15.55">
      <c r="A978" s="129"/>
      <c r="B978" s="274"/>
      <c r="C978" s="98"/>
      <c r="D978" s="98"/>
      <c r="E978" s="276"/>
    </row>
    <row r="979" spans="1:5" ht="15.55">
      <c r="A979" s="129"/>
      <c r="B979" s="274"/>
      <c r="C979" s="98"/>
      <c r="D979" s="98"/>
      <c r="E979" s="276"/>
    </row>
    <row r="980" spans="1:5" ht="15.55">
      <c r="A980" s="129"/>
      <c r="B980" s="274"/>
      <c r="C980" s="98"/>
      <c r="D980" s="98"/>
      <c r="E980" s="276"/>
    </row>
    <row r="981" spans="1:5" ht="15.55">
      <c r="A981" s="129"/>
      <c r="B981" s="274"/>
      <c r="C981" s="98"/>
      <c r="D981" s="98"/>
      <c r="E981" s="276"/>
    </row>
    <row r="982" spans="1:5" ht="15.55">
      <c r="A982" s="129"/>
      <c r="B982" s="274"/>
      <c r="C982" s="98"/>
      <c r="D982" s="98"/>
      <c r="E982" s="276"/>
    </row>
    <row r="983" spans="1:5" ht="15.55">
      <c r="A983" s="129"/>
      <c r="B983" s="274"/>
      <c r="C983" s="98"/>
      <c r="D983" s="98"/>
      <c r="E983" s="276"/>
    </row>
    <row r="984" spans="1:5" ht="15.55">
      <c r="A984" s="129"/>
      <c r="B984" s="274"/>
      <c r="C984" s="98"/>
      <c r="D984" s="98"/>
      <c r="E984" s="276"/>
    </row>
    <row r="985" spans="1:5" ht="15.55">
      <c r="A985" s="129"/>
      <c r="B985" s="274"/>
      <c r="C985" s="98"/>
      <c r="D985" s="98"/>
      <c r="E985" s="276"/>
    </row>
    <row r="986" spans="1:5" ht="15.55">
      <c r="A986" s="129"/>
      <c r="B986" s="274"/>
      <c r="C986" s="98"/>
      <c r="D986" s="98"/>
      <c r="E986" s="276"/>
    </row>
    <row r="987" spans="1:5" ht="15.55">
      <c r="A987" s="129"/>
      <c r="B987" s="274"/>
      <c r="C987" s="98"/>
      <c r="D987" s="98"/>
      <c r="E987" s="276"/>
    </row>
    <row r="988" spans="1:5" ht="15.55">
      <c r="A988" s="129"/>
      <c r="B988" s="274"/>
      <c r="C988" s="98"/>
      <c r="D988" s="98"/>
      <c r="E988" s="276"/>
    </row>
    <row r="989" spans="1:5" ht="15.55">
      <c r="A989" s="129"/>
      <c r="B989" s="274"/>
      <c r="C989" s="98"/>
      <c r="D989" s="98"/>
      <c r="E989" s="276"/>
    </row>
    <row r="990" spans="1:5" ht="15.55">
      <c r="A990" s="129"/>
      <c r="B990" s="274"/>
      <c r="C990" s="98"/>
      <c r="D990" s="98"/>
      <c r="E990" s="276"/>
    </row>
    <row r="991" spans="1:5" ht="15.55">
      <c r="A991" s="129"/>
      <c r="B991" s="274"/>
      <c r="C991" s="98"/>
      <c r="D991" s="98"/>
      <c r="E991" s="276"/>
    </row>
    <row r="992" spans="1:5" ht="15.55">
      <c r="A992" s="129"/>
      <c r="B992" s="274"/>
      <c r="C992" s="98"/>
      <c r="D992" s="98"/>
      <c r="E992" s="276"/>
    </row>
    <row r="993" spans="1:5" ht="15.55">
      <c r="A993" s="129"/>
      <c r="B993" s="274"/>
      <c r="C993" s="98"/>
      <c r="D993" s="98"/>
      <c r="E993" s="276"/>
    </row>
    <row r="994" spans="1:5" ht="15.55">
      <c r="A994" s="129"/>
      <c r="B994" s="274"/>
      <c r="C994" s="98"/>
      <c r="D994" s="98"/>
      <c r="E994" s="276"/>
    </row>
    <row r="995" spans="1:5" ht="15.55">
      <c r="A995" s="129"/>
      <c r="B995" s="274"/>
      <c r="C995" s="98"/>
      <c r="D995" s="98"/>
      <c r="E995" s="276"/>
    </row>
    <row r="996" spans="1:5" ht="15.55">
      <c r="A996" s="129"/>
      <c r="B996" s="274"/>
      <c r="C996" s="98"/>
      <c r="D996" s="98"/>
      <c r="E996" s="276"/>
    </row>
    <row r="997" spans="1:5" ht="15.55">
      <c r="A997" s="129"/>
      <c r="B997" s="274"/>
      <c r="C997" s="98"/>
      <c r="D997" s="98"/>
      <c r="E997" s="276"/>
    </row>
    <row r="998" spans="1:5" ht="15.55">
      <c r="A998" s="129"/>
      <c r="B998" s="274"/>
      <c r="C998" s="98"/>
      <c r="D998" s="98"/>
      <c r="E998" s="276"/>
    </row>
    <row r="999" spans="1:5" ht="15.55">
      <c r="A999" s="129"/>
      <c r="B999" s="274"/>
      <c r="C999" s="98"/>
      <c r="D999" s="98"/>
      <c r="E999" s="276"/>
    </row>
    <row r="1000" spans="1:5" ht="15.55">
      <c r="A1000" s="129"/>
      <c r="B1000" s="274"/>
      <c r="C1000" s="98"/>
      <c r="D1000" s="98"/>
      <c r="E1000" s="276"/>
    </row>
    <row r="1001" spans="1:5" ht="15.55">
      <c r="A1001" s="129"/>
      <c r="B1001" s="274"/>
      <c r="C1001" s="98"/>
      <c r="D1001" s="98"/>
      <c r="E1001" s="276"/>
    </row>
    <row r="1002" spans="1:5" ht="15.55">
      <c r="A1002" s="129"/>
      <c r="B1002" s="274"/>
      <c r="C1002" s="98"/>
      <c r="D1002" s="98"/>
      <c r="E1002" s="276"/>
    </row>
    <row r="1003" spans="1:5" ht="15.55">
      <c r="A1003" s="129"/>
      <c r="B1003" s="274"/>
      <c r="C1003" s="98"/>
      <c r="D1003" s="98"/>
      <c r="E1003" s="276"/>
    </row>
    <row r="1004" spans="1:5" ht="15.55">
      <c r="A1004" s="129"/>
      <c r="B1004" s="274"/>
      <c r="C1004" s="98"/>
      <c r="D1004" s="98"/>
      <c r="E1004" s="276"/>
    </row>
    <row r="1005" spans="1:5" ht="15.55">
      <c r="A1005" s="129"/>
      <c r="B1005" s="274"/>
      <c r="C1005" s="98"/>
      <c r="D1005" s="98"/>
      <c r="E1005" s="276"/>
    </row>
    <row r="1006" spans="1:5" ht="15.55">
      <c r="A1006" s="129"/>
      <c r="B1006" s="274"/>
      <c r="C1006" s="98"/>
      <c r="D1006" s="98"/>
      <c r="E1006" s="276"/>
    </row>
    <row r="1007" spans="1:5" ht="15.55">
      <c r="A1007" s="129"/>
      <c r="B1007" s="274"/>
      <c r="C1007" s="98"/>
      <c r="D1007" s="98"/>
      <c r="E1007" s="276"/>
    </row>
    <row r="1008" spans="1:5" ht="15.55">
      <c r="A1008" s="129"/>
      <c r="B1008" s="274"/>
      <c r="C1008" s="98"/>
      <c r="D1008" s="98"/>
      <c r="E1008" s="276"/>
    </row>
    <row r="1009" spans="1:5" ht="15.55">
      <c r="A1009" s="129"/>
      <c r="B1009" s="274"/>
      <c r="C1009" s="98"/>
      <c r="D1009" s="98"/>
      <c r="E1009" s="276"/>
    </row>
    <row r="1010" spans="1:5" ht="15.55">
      <c r="A1010" s="129"/>
      <c r="B1010" s="274"/>
      <c r="C1010" s="98"/>
      <c r="D1010" s="98"/>
      <c r="E1010" s="276"/>
    </row>
    <row r="1011" spans="1:5" ht="15.55">
      <c r="A1011" s="129"/>
      <c r="B1011" s="274"/>
      <c r="C1011" s="98"/>
      <c r="D1011" s="98"/>
      <c r="E1011" s="276"/>
    </row>
    <row r="1012" spans="1:5" ht="15.55">
      <c r="A1012" s="129"/>
      <c r="B1012" s="274"/>
      <c r="C1012" s="98"/>
      <c r="D1012" s="98"/>
      <c r="E1012" s="276"/>
    </row>
    <row r="1013" spans="1:5" ht="15.55">
      <c r="A1013" s="129"/>
      <c r="B1013" s="274"/>
      <c r="C1013" s="98"/>
      <c r="D1013" s="98"/>
      <c r="E1013" s="276"/>
    </row>
    <row r="1014" spans="1:5" ht="15.55">
      <c r="A1014" s="129"/>
      <c r="B1014" s="274"/>
      <c r="C1014" s="98"/>
      <c r="D1014" s="98"/>
      <c r="E1014" s="276"/>
    </row>
    <row r="1015" spans="1:5" ht="15.55">
      <c r="A1015" s="129"/>
      <c r="B1015" s="274"/>
      <c r="C1015" s="98"/>
      <c r="D1015" s="98"/>
      <c r="E1015" s="276"/>
    </row>
    <row r="1016" spans="1:5" ht="15.55">
      <c r="A1016" s="129"/>
      <c r="B1016" s="274"/>
      <c r="C1016" s="98"/>
      <c r="D1016" s="98"/>
      <c r="E1016" s="276"/>
    </row>
    <row r="1017" spans="1:5" ht="15.55">
      <c r="A1017" s="129"/>
      <c r="B1017" s="274"/>
      <c r="C1017" s="98"/>
      <c r="D1017" s="98"/>
      <c r="E1017" s="276"/>
    </row>
    <row r="1018" spans="1:5" ht="15.55">
      <c r="A1018" s="129"/>
      <c r="B1018" s="274"/>
      <c r="C1018" s="98"/>
      <c r="D1018" s="98"/>
      <c r="E1018" s="276"/>
    </row>
    <row r="1019" spans="1:5" ht="15.55">
      <c r="A1019" s="129"/>
      <c r="B1019" s="274"/>
      <c r="C1019" s="98"/>
      <c r="D1019" s="98"/>
      <c r="E1019" s="276"/>
    </row>
    <row r="1020" spans="1:5" ht="15.55">
      <c r="A1020" s="129"/>
      <c r="B1020" s="274"/>
      <c r="C1020" s="98"/>
      <c r="D1020" s="98"/>
      <c r="E1020" s="276"/>
    </row>
    <row r="1021" spans="1:5" ht="15.55">
      <c r="A1021" s="129"/>
      <c r="B1021" s="274"/>
      <c r="C1021" s="98"/>
      <c r="D1021" s="98"/>
      <c r="E1021" s="276"/>
    </row>
    <row r="1022" spans="1:5" ht="15.55">
      <c r="A1022" s="129"/>
      <c r="B1022" s="274"/>
      <c r="C1022" s="98"/>
      <c r="D1022" s="98"/>
      <c r="E1022" s="276"/>
    </row>
    <row r="1023" spans="1:5" ht="15.55">
      <c r="A1023" s="129"/>
      <c r="B1023" s="274"/>
      <c r="C1023" s="98"/>
      <c r="D1023" s="98"/>
      <c r="E1023" s="276"/>
    </row>
    <row r="1024" spans="1:5" ht="15.55">
      <c r="A1024" s="129"/>
      <c r="B1024" s="274"/>
      <c r="C1024" s="98"/>
      <c r="D1024" s="98"/>
      <c r="E1024" s="276"/>
    </row>
    <row r="1025" spans="1:5" ht="15.55">
      <c r="A1025" s="129"/>
      <c r="B1025" s="274"/>
      <c r="C1025" s="98"/>
      <c r="D1025" s="98"/>
      <c r="E1025" s="276"/>
    </row>
    <row r="1026" spans="1:5" ht="15.55">
      <c r="A1026" s="129"/>
      <c r="B1026" s="274"/>
      <c r="C1026" s="98"/>
      <c r="D1026" s="98"/>
      <c r="E1026" s="276"/>
    </row>
    <row r="1027" spans="1:5" ht="15.55">
      <c r="A1027" s="129"/>
      <c r="B1027" s="274"/>
      <c r="C1027" s="98"/>
      <c r="D1027" s="98"/>
      <c r="E1027" s="276"/>
    </row>
    <row r="1028" spans="1:5" ht="15.55">
      <c r="A1028" s="129"/>
      <c r="B1028" s="274"/>
      <c r="C1028" s="98"/>
      <c r="D1028" s="98"/>
      <c r="E1028" s="276"/>
    </row>
    <row r="1029" spans="1:5" ht="15.55">
      <c r="A1029" s="129"/>
      <c r="B1029" s="274"/>
      <c r="C1029" s="98"/>
      <c r="D1029" s="98"/>
      <c r="E1029" s="276"/>
    </row>
    <row r="1030" spans="1:5" ht="15.55">
      <c r="A1030" s="129"/>
      <c r="B1030" s="274"/>
      <c r="C1030" s="98"/>
      <c r="D1030" s="98"/>
      <c r="E1030" s="276"/>
    </row>
    <row r="1031" spans="1:5" ht="15.55">
      <c r="A1031" s="129"/>
      <c r="B1031" s="274"/>
      <c r="C1031" s="98"/>
      <c r="D1031" s="98"/>
      <c r="E1031" s="276"/>
    </row>
    <row r="1032" spans="1:5" ht="15.55">
      <c r="A1032" s="129"/>
      <c r="B1032" s="274"/>
      <c r="C1032" s="98"/>
      <c r="D1032" s="98"/>
      <c r="E1032" s="276"/>
    </row>
    <row r="1033" spans="1:5" ht="15.55">
      <c r="A1033" s="129"/>
      <c r="B1033" s="274"/>
      <c r="C1033" s="98"/>
      <c r="D1033" s="98"/>
      <c r="E1033" s="276"/>
    </row>
    <row r="1034" spans="1:5" ht="15.55">
      <c r="A1034" s="129"/>
      <c r="B1034" s="274"/>
      <c r="C1034" s="98"/>
      <c r="D1034" s="98"/>
      <c r="E1034" s="276"/>
    </row>
    <row r="1035" spans="1:5" ht="15.55">
      <c r="A1035" s="129"/>
      <c r="B1035" s="274"/>
      <c r="C1035" s="98"/>
      <c r="D1035" s="98"/>
      <c r="E1035" s="276"/>
    </row>
    <row r="1036" spans="1:5" ht="15.55">
      <c r="A1036" s="129"/>
      <c r="B1036" s="274"/>
      <c r="C1036" s="98"/>
      <c r="D1036" s="98"/>
      <c r="E1036" s="276"/>
    </row>
    <row r="1037" spans="1:5" ht="15.55">
      <c r="A1037" s="129"/>
      <c r="B1037" s="274"/>
      <c r="C1037" s="98"/>
      <c r="D1037" s="98"/>
      <c r="E1037" s="276"/>
    </row>
    <row r="1038" spans="1:5" ht="15.55">
      <c r="A1038" s="129"/>
      <c r="B1038" s="274"/>
      <c r="C1038" s="98"/>
      <c r="D1038" s="98"/>
      <c r="E1038" s="276"/>
    </row>
    <row r="1039" spans="1:5" ht="15.55">
      <c r="A1039" s="129"/>
      <c r="B1039" s="274"/>
      <c r="C1039" s="98"/>
      <c r="D1039" s="98"/>
      <c r="E1039" s="276"/>
    </row>
    <row r="1040" spans="1:5" ht="15.55">
      <c r="A1040" s="129"/>
      <c r="B1040" s="274"/>
      <c r="C1040" s="98"/>
      <c r="D1040" s="98"/>
      <c r="E1040" s="276"/>
    </row>
    <row r="1041" spans="1:5" ht="15.55">
      <c r="A1041" s="129"/>
      <c r="B1041" s="274"/>
      <c r="C1041" s="98"/>
      <c r="D1041" s="98"/>
      <c r="E1041" s="276"/>
    </row>
    <row r="1042" spans="1:5" ht="15.55">
      <c r="A1042" s="129"/>
      <c r="B1042" s="274"/>
      <c r="C1042" s="98"/>
      <c r="D1042" s="98"/>
      <c r="E1042" s="276"/>
    </row>
    <row r="1043" spans="1:5" ht="15.55">
      <c r="A1043" s="129"/>
      <c r="B1043" s="274"/>
      <c r="C1043" s="98"/>
      <c r="D1043" s="98"/>
      <c r="E1043" s="276"/>
    </row>
    <row r="1044" spans="1:5" ht="15.55">
      <c r="A1044" s="129"/>
      <c r="B1044" s="274"/>
      <c r="C1044" s="98"/>
      <c r="D1044" s="98"/>
      <c r="E1044" s="276"/>
    </row>
    <row r="1045" spans="1:5" ht="15.55">
      <c r="A1045" s="129"/>
      <c r="B1045" s="274"/>
      <c r="C1045" s="98"/>
      <c r="D1045" s="98"/>
      <c r="E1045" s="276"/>
    </row>
    <row r="1046" spans="1:5" ht="15.55">
      <c r="A1046" s="129"/>
      <c r="B1046" s="274"/>
      <c r="C1046" s="98"/>
      <c r="D1046" s="98"/>
      <c r="E1046" s="276"/>
    </row>
    <row r="1047" spans="1:5" ht="15.55">
      <c r="A1047" s="129"/>
      <c r="B1047" s="274"/>
      <c r="C1047" s="98"/>
      <c r="D1047" s="98"/>
      <c r="E1047" s="276"/>
    </row>
    <row r="1048" spans="1:5" ht="15.55">
      <c r="A1048" s="129"/>
      <c r="B1048" s="274"/>
      <c r="C1048" s="98"/>
      <c r="D1048" s="98"/>
      <c r="E1048" s="276"/>
    </row>
    <row r="1049" spans="1:5" ht="15.55">
      <c r="A1049" s="129"/>
      <c r="B1049" s="274"/>
      <c r="C1049" s="98"/>
      <c r="D1049" s="98"/>
      <c r="E1049" s="276"/>
    </row>
    <row r="1050" spans="1:5" ht="15.55">
      <c r="A1050" s="129"/>
      <c r="B1050" s="274"/>
      <c r="C1050" s="98"/>
      <c r="D1050" s="98"/>
      <c r="E1050" s="276"/>
    </row>
    <row r="1051" spans="1:5" ht="15.55">
      <c r="A1051" s="129"/>
      <c r="B1051" s="274"/>
      <c r="C1051" s="98"/>
      <c r="D1051" s="98"/>
      <c r="E1051" s="276"/>
    </row>
    <row r="1052" spans="1:5" ht="15.55">
      <c r="A1052" s="129"/>
      <c r="B1052" s="274"/>
      <c r="C1052" s="98"/>
      <c r="D1052" s="98"/>
      <c r="E1052" s="276"/>
    </row>
    <row r="1053" spans="1:5" ht="15.55">
      <c r="A1053" s="129"/>
      <c r="B1053" s="274"/>
      <c r="C1053" s="98"/>
      <c r="D1053" s="98"/>
      <c r="E1053" s="276"/>
    </row>
    <row r="1054" spans="1:5" ht="15.55">
      <c r="A1054" s="129"/>
      <c r="B1054" s="274"/>
      <c r="C1054" s="98"/>
      <c r="D1054" s="98"/>
      <c r="E1054" s="276"/>
    </row>
    <row r="1055" spans="1:5" ht="15.55">
      <c r="A1055" s="129"/>
      <c r="B1055" s="274"/>
      <c r="C1055" s="98"/>
      <c r="D1055" s="98"/>
      <c r="E1055" s="276"/>
    </row>
    <row r="1056" spans="1:5" ht="15.55">
      <c r="A1056" s="129"/>
      <c r="B1056" s="274"/>
      <c r="C1056" s="98"/>
      <c r="D1056" s="98"/>
      <c r="E1056" s="276"/>
    </row>
    <row r="1057" spans="1:5" ht="15.55">
      <c r="A1057" s="129"/>
      <c r="B1057" s="274"/>
      <c r="C1057" s="98"/>
      <c r="D1057" s="98"/>
      <c r="E1057" s="276"/>
    </row>
    <row r="1058" spans="1:5" ht="15.55">
      <c r="A1058" s="129"/>
      <c r="B1058" s="274"/>
      <c r="C1058" s="98"/>
      <c r="D1058" s="98"/>
      <c r="E1058" s="276"/>
    </row>
    <row r="1059" spans="1:5" ht="15.55">
      <c r="A1059" s="129"/>
      <c r="B1059" s="274"/>
      <c r="C1059" s="98"/>
      <c r="D1059" s="98"/>
      <c r="E1059" s="276"/>
    </row>
    <row r="1060" spans="1:5" ht="15.55">
      <c r="A1060" s="129"/>
      <c r="B1060" s="274"/>
      <c r="C1060" s="98"/>
      <c r="D1060" s="98"/>
      <c r="E1060" s="276"/>
    </row>
    <row r="1061" spans="1:5" ht="15.55">
      <c r="A1061" s="129"/>
      <c r="B1061" s="274"/>
      <c r="C1061" s="98"/>
      <c r="D1061" s="98"/>
      <c r="E1061" s="276"/>
    </row>
    <row r="1062" spans="1:5" ht="15.55">
      <c r="A1062" s="129"/>
      <c r="B1062" s="274"/>
      <c r="C1062" s="98"/>
      <c r="D1062" s="98"/>
      <c r="E1062" s="276"/>
    </row>
    <row r="1063" spans="1:5" ht="15.55">
      <c r="A1063" s="129"/>
      <c r="B1063" s="274"/>
      <c r="C1063" s="98"/>
      <c r="D1063" s="98"/>
      <c r="E1063" s="276"/>
    </row>
    <row r="1064" spans="1:5" ht="15.55">
      <c r="A1064" s="129"/>
      <c r="B1064" s="274"/>
      <c r="C1064" s="98"/>
      <c r="D1064" s="98"/>
      <c r="E1064" s="276"/>
    </row>
    <row r="1065" spans="1:5" ht="15.55">
      <c r="A1065" s="129"/>
      <c r="B1065" s="274"/>
      <c r="C1065" s="98"/>
      <c r="D1065" s="98"/>
      <c r="E1065" s="276"/>
    </row>
    <row r="1066" spans="1:5" ht="15.55">
      <c r="A1066" s="129"/>
      <c r="B1066" s="274"/>
      <c r="C1066" s="98"/>
      <c r="D1066" s="98"/>
      <c r="E1066" s="276"/>
    </row>
    <row r="1067" spans="1:5" ht="15.55">
      <c r="A1067" s="129"/>
      <c r="B1067" s="274"/>
      <c r="C1067" s="98"/>
      <c r="D1067" s="98"/>
      <c r="E1067" s="276"/>
    </row>
    <row r="1068" spans="1:5" ht="15.55">
      <c r="A1068" s="129"/>
      <c r="B1068" s="274"/>
      <c r="C1068" s="98"/>
      <c r="D1068" s="98"/>
      <c r="E1068" s="276"/>
    </row>
    <row r="1069" spans="1:5" ht="15.55">
      <c r="A1069" s="129"/>
      <c r="B1069" s="274"/>
      <c r="C1069" s="98"/>
      <c r="D1069" s="98"/>
      <c r="E1069" s="276"/>
    </row>
    <row r="1070" spans="1:5" ht="15.55">
      <c r="A1070" s="129"/>
      <c r="B1070" s="274"/>
      <c r="C1070" s="98"/>
      <c r="D1070" s="98"/>
      <c r="E1070" s="276"/>
    </row>
    <row r="1071" spans="1:5" ht="15.55">
      <c r="A1071" s="129"/>
      <c r="B1071" s="274"/>
      <c r="C1071" s="98"/>
      <c r="D1071" s="98"/>
      <c r="E1071" s="276"/>
    </row>
    <row r="1072" spans="1:5" ht="15.55">
      <c r="A1072" s="129"/>
      <c r="B1072" s="274"/>
      <c r="C1072" s="98"/>
      <c r="D1072" s="98"/>
      <c r="E1072" s="276"/>
    </row>
    <row r="1073" spans="1:5" ht="15.55">
      <c r="A1073" s="129"/>
      <c r="B1073" s="274"/>
      <c r="C1073" s="98"/>
      <c r="D1073" s="98"/>
      <c r="E1073" s="276"/>
    </row>
    <row r="1074" spans="1:5" ht="15.55">
      <c r="A1074" s="129"/>
      <c r="B1074" s="274"/>
      <c r="C1074" s="98"/>
      <c r="D1074" s="98"/>
      <c r="E1074" s="276"/>
    </row>
    <row r="1075" spans="1:5" ht="15.55">
      <c r="A1075" s="129"/>
      <c r="B1075" s="274"/>
      <c r="C1075" s="98"/>
      <c r="D1075" s="98"/>
      <c r="E1075" s="276"/>
    </row>
    <row r="1076" spans="1:5" ht="15.55">
      <c r="A1076" s="129"/>
      <c r="B1076" s="274"/>
      <c r="C1076" s="98"/>
      <c r="D1076" s="98"/>
      <c r="E1076" s="276"/>
    </row>
    <row r="1077" spans="1:5" ht="15.55">
      <c r="A1077" s="129"/>
      <c r="B1077" s="274"/>
      <c r="C1077" s="98"/>
      <c r="D1077" s="98"/>
      <c r="E1077" s="276"/>
    </row>
    <row r="1078" spans="1:5" ht="15.55">
      <c r="A1078" s="129"/>
      <c r="B1078" s="274"/>
      <c r="C1078" s="98"/>
      <c r="D1078" s="98"/>
      <c r="E1078" s="276"/>
    </row>
    <row r="1079" spans="1:5" ht="15.55">
      <c r="A1079" s="129"/>
      <c r="B1079" s="274"/>
      <c r="C1079" s="98"/>
      <c r="D1079" s="98"/>
      <c r="E1079" s="276"/>
    </row>
    <row r="1080" spans="1:5" ht="15.55">
      <c r="A1080" s="129"/>
      <c r="B1080" s="274"/>
      <c r="C1080" s="98"/>
      <c r="D1080" s="98"/>
      <c r="E1080" s="276"/>
    </row>
    <row r="1081" spans="1:5" ht="15.55">
      <c r="A1081" s="129"/>
      <c r="B1081" s="274"/>
      <c r="C1081" s="98"/>
      <c r="D1081" s="98"/>
      <c r="E1081" s="276"/>
    </row>
    <row r="1082" spans="1:5" ht="15.55">
      <c r="A1082" s="129"/>
      <c r="B1082" s="274"/>
      <c r="C1082" s="98"/>
      <c r="D1082" s="98"/>
      <c r="E1082" s="276"/>
    </row>
    <row r="1083" spans="1:5" ht="15.55">
      <c r="A1083" s="129"/>
      <c r="B1083" s="274"/>
      <c r="C1083" s="98"/>
      <c r="D1083" s="98"/>
      <c r="E1083" s="276"/>
    </row>
    <row r="1084" spans="1:5" ht="15.55">
      <c r="A1084" s="129"/>
      <c r="B1084" s="274"/>
      <c r="C1084" s="98"/>
      <c r="D1084" s="98"/>
      <c r="E1084" s="276"/>
    </row>
    <row r="1085" spans="1:5" ht="15.55">
      <c r="A1085" s="129"/>
      <c r="B1085" s="274"/>
      <c r="C1085" s="98"/>
      <c r="D1085" s="98"/>
      <c r="E1085" s="276"/>
    </row>
    <row r="1086" spans="1:5" ht="15.55">
      <c r="A1086" s="129"/>
      <c r="B1086" s="274"/>
      <c r="C1086" s="98"/>
      <c r="D1086" s="98"/>
      <c r="E1086" s="276"/>
    </row>
    <row r="1087" spans="1:5" ht="15.55">
      <c r="A1087" s="129"/>
      <c r="B1087" s="274"/>
      <c r="C1087" s="98"/>
      <c r="D1087" s="98"/>
      <c r="E1087" s="276"/>
    </row>
    <row r="1088" spans="1:5" ht="15.55">
      <c r="A1088" s="129"/>
      <c r="B1088" s="274"/>
      <c r="C1088" s="98"/>
      <c r="D1088" s="98"/>
      <c r="E1088" s="276"/>
    </row>
    <row r="1089" spans="1:5" ht="15.55">
      <c r="A1089" s="129"/>
      <c r="B1089" s="274"/>
      <c r="C1089" s="98"/>
      <c r="D1089" s="98"/>
      <c r="E1089" s="276"/>
    </row>
    <row r="1090" spans="1:5" ht="15.55">
      <c r="A1090" s="129"/>
      <c r="B1090" s="274"/>
      <c r="C1090" s="98"/>
      <c r="D1090" s="98"/>
      <c r="E1090" s="276"/>
    </row>
    <row r="1091" spans="1:5" ht="15.55">
      <c r="A1091" s="129"/>
      <c r="B1091" s="274"/>
      <c r="C1091" s="98"/>
      <c r="D1091" s="98"/>
      <c r="E1091" s="276"/>
    </row>
    <row r="1092" spans="1:5" ht="15.55">
      <c r="A1092" s="129"/>
      <c r="B1092" s="274"/>
      <c r="C1092" s="98"/>
      <c r="D1092" s="98"/>
      <c r="E1092" s="276"/>
    </row>
    <row r="1093" spans="1:5" ht="15.55">
      <c r="A1093" s="129"/>
      <c r="B1093" s="274"/>
      <c r="C1093" s="98"/>
      <c r="D1093" s="98"/>
      <c r="E1093" s="276"/>
    </row>
    <row r="1094" spans="1:5" ht="15.55">
      <c r="A1094" s="129"/>
      <c r="B1094" s="274"/>
      <c r="C1094" s="98"/>
      <c r="D1094" s="98"/>
      <c r="E1094" s="276"/>
    </row>
    <row r="1095" spans="1:5" ht="15.55">
      <c r="A1095" s="129"/>
      <c r="B1095" s="274"/>
      <c r="C1095" s="98"/>
      <c r="D1095" s="98"/>
      <c r="E1095" s="276"/>
    </row>
    <row r="1096" spans="1:5" ht="15.55">
      <c r="A1096" s="129"/>
      <c r="B1096" s="274"/>
      <c r="C1096" s="98"/>
      <c r="D1096" s="98"/>
      <c r="E1096" s="276"/>
    </row>
    <row r="1097" spans="1:5" ht="15.55">
      <c r="A1097" s="129"/>
      <c r="B1097" s="274"/>
      <c r="C1097" s="98"/>
      <c r="D1097" s="98"/>
      <c r="E1097" s="276"/>
    </row>
    <row r="1098" spans="1:5" ht="15.55">
      <c r="A1098" s="129"/>
      <c r="B1098" s="274"/>
      <c r="C1098" s="98"/>
      <c r="D1098" s="98"/>
      <c r="E1098" s="276"/>
    </row>
    <row r="1099" spans="1:5" ht="15.55">
      <c r="A1099" s="129"/>
      <c r="B1099" s="274"/>
      <c r="C1099" s="98"/>
      <c r="D1099" s="98"/>
      <c r="E1099" s="276"/>
    </row>
    <row r="1100" spans="1:5" ht="15.55">
      <c r="A1100" s="129"/>
      <c r="B1100" s="274"/>
      <c r="C1100" s="98"/>
      <c r="D1100" s="98"/>
      <c r="E1100" s="276"/>
    </row>
    <row r="1101" spans="1:5" ht="15.55">
      <c r="A1101" s="129"/>
      <c r="B1101" s="274"/>
      <c r="C1101" s="98"/>
      <c r="D1101" s="98"/>
      <c r="E1101" s="276"/>
    </row>
    <row r="1102" spans="1:5" ht="15.55">
      <c r="A1102" s="129"/>
      <c r="B1102" s="274"/>
      <c r="C1102" s="98"/>
      <c r="D1102" s="98"/>
      <c r="E1102" s="276"/>
    </row>
    <row r="1103" spans="1:5" ht="15.55">
      <c r="A1103" s="129"/>
      <c r="B1103" s="274"/>
      <c r="C1103" s="98"/>
      <c r="D1103" s="98"/>
      <c r="E1103" s="276"/>
    </row>
    <row r="1104" spans="1:5" ht="15.55">
      <c r="A1104" s="129"/>
      <c r="B1104" s="274"/>
      <c r="C1104" s="98"/>
      <c r="D1104" s="98"/>
      <c r="E1104" s="276"/>
    </row>
    <row r="1105" spans="1:5" ht="15.55">
      <c r="A1105" s="129"/>
      <c r="B1105" s="274"/>
      <c r="C1105" s="98"/>
      <c r="D1105" s="98"/>
      <c r="E1105" s="276"/>
    </row>
    <row r="1106" spans="1:5" ht="15.55">
      <c r="A1106" s="129"/>
      <c r="B1106" s="274"/>
      <c r="C1106" s="98"/>
      <c r="D1106" s="98"/>
      <c r="E1106" s="276"/>
    </row>
    <row r="1107" spans="1:5" ht="15.55">
      <c r="A1107" s="129"/>
      <c r="B1107" s="274"/>
      <c r="C1107" s="98"/>
      <c r="D1107" s="98"/>
      <c r="E1107" s="276"/>
    </row>
    <row r="1108" spans="1:5" ht="15.55">
      <c r="A1108" s="129"/>
      <c r="B1108" s="274"/>
      <c r="C1108" s="98"/>
      <c r="D1108" s="98"/>
      <c r="E1108" s="276"/>
    </row>
    <row r="1109" spans="1:5" ht="15.55">
      <c r="A1109" s="129"/>
      <c r="B1109" s="274"/>
      <c r="C1109" s="98"/>
      <c r="D1109" s="98"/>
      <c r="E1109" s="276"/>
    </row>
    <row r="1110" spans="1:5" ht="15.55">
      <c r="A1110" s="129"/>
      <c r="B1110" s="274"/>
      <c r="C1110" s="98"/>
      <c r="D1110" s="98"/>
      <c r="E1110" s="276"/>
    </row>
    <row r="1111" spans="1:5" ht="15.55">
      <c r="A1111" s="129"/>
      <c r="B1111" s="274"/>
      <c r="C1111" s="98"/>
      <c r="D1111" s="98"/>
      <c r="E1111" s="276"/>
    </row>
    <row r="1112" spans="1:5" ht="15.55">
      <c r="A1112" s="129"/>
      <c r="B1112" s="274"/>
      <c r="C1112" s="98"/>
      <c r="D1112" s="98"/>
      <c r="E1112" s="276"/>
    </row>
    <row r="1113" spans="1:5" ht="15.55">
      <c r="A1113" s="129"/>
      <c r="B1113" s="274"/>
      <c r="C1113" s="98"/>
      <c r="D1113" s="98"/>
      <c r="E1113" s="276"/>
    </row>
    <row r="1114" spans="1:5" ht="15.55">
      <c r="A1114" s="129"/>
      <c r="B1114" s="274"/>
      <c r="C1114" s="98"/>
      <c r="D1114" s="98"/>
      <c r="E1114" s="276"/>
    </row>
    <row r="1115" spans="1:5" ht="15.55">
      <c r="A1115" s="129"/>
      <c r="B1115" s="274"/>
      <c r="C1115" s="98"/>
      <c r="D1115" s="98"/>
      <c r="E1115" s="276"/>
    </row>
    <row r="1116" spans="1:5" ht="15.55">
      <c r="A1116" s="129"/>
      <c r="B1116" s="274"/>
      <c r="C1116" s="98"/>
      <c r="D1116" s="98"/>
      <c r="E1116" s="276"/>
    </row>
    <row r="1117" spans="1:5" ht="15.55">
      <c r="A1117" s="129"/>
      <c r="B1117" s="274"/>
      <c r="C1117" s="98"/>
      <c r="D1117" s="98"/>
      <c r="E1117" s="276"/>
    </row>
    <row r="1118" spans="1:5" ht="15.55">
      <c r="A1118" s="129"/>
      <c r="B1118" s="274"/>
      <c r="C1118" s="98"/>
      <c r="D1118" s="98"/>
      <c r="E1118" s="276"/>
    </row>
    <row r="1119" spans="1:5" ht="15.55">
      <c r="A1119" s="129"/>
      <c r="B1119" s="274"/>
      <c r="C1119" s="98"/>
      <c r="D1119" s="98"/>
      <c r="E1119" s="276"/>
    </row>
    <row r="1120" spans="1:5" ht="15.55">
      <c r="A1120" s="129"/>
      <c r="B1120" s="274"/>
      <c r="C1120" s="98"/>
      <c r="D1120" s="98"/>
      <c r="E1120" s="276"/>
    </row>
    <row r="1121" spans="1:5" ht="15.55">
      <c r="A1121" s="129"/>
      <c r="B1121" s="274"/>
      <c r="C1121" s="98"/>
      <c r="D1121" s="98"/>
      <c r="E1121" s="276"/>
    </row>
    <row r="1122" spans="1:5" ht="15.55">
      <c r="A1122" s="129"/>
      <c r="B1122" s="274"/>
      <c r="C1122" s="98"/>
      <c r="D1122" s="98"/>
      <c r="E1122" s="276"/>
    </row>
    <row r="1123" spans="1:5" ht="15.55">
      <c r="A1123" s="129"/>
      <c r="B1123" s="274"/>
      <c r="C1123" s="98"/>
      <c r="D1123" s="98"/>
      <c r="E1123" s="276"/>
    </row>
    <row r="1124" spans="1:5" ht="15.55">
      <c r="A1124" s="129"/>
      <c r="B1124" s="274"/>
      <c r="C1124" s="98"/>
      <c r="D1124" s="98"/>
      <c r="E1124" s="276"/>
    </row>
    <row r="1125" spans="1:5" ht="15.55">
      <c r="A1125" s="129"/>
      <c r="B1125" s="274"/>
      <c r="C1125" s="98"/>
      <c r="D1125" s="98"/>
      <c r="E1125" s="276"/>
    </row>
    <row r="1126" spans="1:5" ht="15.55">
      <c r="A1126" s="129"/>
      <c r="B1126" s="274"/>
      <c r="C1126" s="98"/>
      <c r="D1126" s="98"/>
      <c r="E1126" s="276"/>
    </row>
    <row r="1127" spans="1:5" ht="15.55">
      <c r="A1127" s="129"/>
      <c r="B1127" s="274"/>
      <c r="C1127" s="98"/>
      <c r="D1127" s="98"/>
      <c r="E1127" s="276"/>
    </row>
    <row r="1128" spans="1:5" ht="15.55">
      <c r="A1128" s="129"/>
      <c r="B1128" s="274"/>
      <c r="C1128" s="98"/>
      <c r="D1128" s="98"/>
      <c r="E1128" s="276"/>
    </row>
    <row r="1129" spans="1:5" ht="15.55">
      <c r="A1129" s="129"/>
      <c r="B1129" s="274"/>
      <c r="C1129" s="98"/>
      <c r="D1129" s="98"/>
      <c r="E1129" s="276"/>
    </row>
    <row r="1130" spans="1:5" ht="15.55">
      <c r="A1130" s="129"/>
      <c r="B1130" s="274"/>
      <c r="C1130" s="98"/>
      <c r="D1130" s="98"/>
      <c r="E1130" s="276"/>
    </row>
    <row r="1131" spans="1:5" ht="15.55">
      <c r="A1131" s="129"/>
      <c r="B1131" s="274"/>
      <c r="C1131" s="98"/>
      <c r="D1131" s="98"/>
      <c r="E1131" s="276"/>
    </row>
    <row r="1132" spans="1:5" ht="15.55">
      <c r="A1132" s="129"/>
      <c r="B1132" s="274"/>
      <c r="C1132" s="98"/>
      <c r="D1132" s="98"/>
      <c r="E1132" s="276"/>
    </row>
    <row r="1133" spans="1:5" ht="15.55">
      <c r="A1133" s="129"/>
      <c r="B1133" s="274"/>
      <c r="C1133" s="98"/>
      <c r="D1133" s="98"/>
      <c r="E1133" s="276"/>
    </row>
    <row r="1134" spans="1:5" ht="15.55">
      <c r="A1134" s="129"/>
      <c r="B1134" s="274"/>
      <c r="C1134" s="98"/>
      <c r="D1134" s="98"/>
      <c r="E1134" s="276"/>
    </row>
    <row r="1135" spans="1:5" ht="15.55">
      <c r="A1135" s="129"/>
      <c r="B1135" s="274"/>
      <c r="C1135" s="98"/>
      <c r="D1135" s="98"/>
      <c r="E1135" s="276"/>
    </row>
    <row r="1136" spans="1:5" ht="15.55">
      <c r="A1136" s="129"/>
      <c r="B1136" s="274"/>
      <c r="C1136" s="98"/>
      <c r="D1136" s="98"/>
      <c r="E1136" s="276"/>
    </row>
    <row r="1137" spans="1:5" ht="15.55">
      <c r="A1137" s="129"/>
      <c r="B1137" s="274"/>
      <c r="C1137" s="98"/>
      <c r="D1137" s="98"/>
      <c r="E1137" s="276"/>
    </row>
    <row r="1138" spans="1:5" ht="15.55">
      <c r="A1138" s="129"/>
      <c r="B1138" s="274"/>
      <c r="C1138" s="98"/>
      <c r="D1138" s="98"/>
      <c r="E1138" s="276"/>
    </row>
    <row r="1139" spans="1:5" ht="15.55">
      <c r="A1139" s="129"/>
      <c r="B1139" s="274"/>
      <c r="C1139" s="98"/>
      <c r="D1139" s="98"/>
      <c r="E1139" s="276"/>
    </row>
    <row r="1140" spans="1:5" ht="15.55">
      <c r="A1140" s="129"/>
      <c r="B1140" s="274"/>
      <c r="C1140" s="98"/>
      <c r="D1140" s="98"/>
      <c r="E1140" s="276"/>
    </row>
    <row r="1141" spans="1:5" ht="15.55">
      <c r="A1141" s="129"/>
      <c r="B1141" s="274"/>
      <c r="C1141" s="98"/>
      <c r="D1141" s="98"/>
      <c r="E1141" s="276"/>
    </row>
    <row r="1142" spans="1:5" ht="15.55">
      <c r="A1142" s="129"/>
      <c r="B1142" s="274"/>
      <c r="C1142" s="98"/>
      <c r="D1142" s="98"/>
      <c r="E1142" s="276"/>
    </row>
    <row r="1143" spans="1:5" ht="15.55">
      <c r="A1143" s="129"/>
      <c r="B1143" s="274"/>
      <c r="C1143" s="98"/>
      <c r="D1143" s="98"/>
      <c r="E1143" s="276"/>
    </row>
    <row r="1144" spans="1:5" ht="15.55">
      <c r="A1144" s="129"/>
      <c r="B1144" s="274"/>
      <c r="C1144" s="98"/>
      <c r="D1144" s="98"/>
      <c r="E1144" s="276"/>
    </row>
    <row r="1145" spans="1:5" ht="15.55">
      <c r="A1145" s="129"/>
      <c r="B1145" s="274"/>
      <c r="C1145" s="98"/>
      <c r="D1145" s="98"/>
      <c r="E1145" s="276"/>
    </row>
    <row r="1146" spans="1:5" ht="15.55">
      <c r="A1146" s="129"/>
      <c r="B1146" s="274"/>
      <c r="C1146" s="98"/>
      <c r="D1146" s="98"/>
      <c r="E1146" s="276"/>
    </row>
    <row r="1147" spans="1:5" ht="15.55">
      <c r="A1147" s="129"/>
      <c r="B1147" s="274"/>
      <c r="C1147" s="98"/>
      <c r="D1147" s="98"/>
      <c r="E1147" s="276"/>
    </row>
    <row r="1148" spans="1:5" ht="15.55">
      <c r="A1148" s="129"/>
      <c r="B1148" s="274"/>
      <c r="C1148" s="98"/>
      <c r="D1148" s="98"/>
      <c r="E1148" s="276"/>
    </row>
    <row r="1149" spans="1:5" ht="15.55">
      <c r="A1149" s="129"/>
      <c r="B1149" s="274"/>
      <c r="C1149" s="98"/>
      <c r="D1149" s="98"/>
      <c r="E1149" s="276"/>
    </row>
    <row r="1150" spans="1:5" ht="15.55">
      <c r="A1150" s="129"/>
      <c r="B1150" s="274"/>
      <c r="C1150" s="98"/>
      <c r="D1150" s="98"/>
      <c r="E1150" s="276"/>
    </row>
    <row r="1151" spans="1:5" ht="15.55">
      <c r="A1151" s="129"/>
      <c r="B1151" s="274"/>
      <c r="C1151" s="98"/>
      <c r="D1151" s="98"/>
      <c r="E1151" s="276"/>
    </row>
    <row r="1152" spans="1:5" ht="15.55">
      <c r="A1152" s="129"/>
      <c r="B1152" s="274"/>
      <c r="C1152" s="98"/>
      <c r="D1152" s="98"/>
      <c r="E1152" s="276"/>
    </row>
    <row r="1153" spans="1:5" ht="15.55">
      <c r="A1153" s="129"/>
      <c r="B1153" s="274"/>
      <c r="C1153" s="98"/>
      <c r="D1153" s="98"/>
      <c r="E1153" s="276"/>
    </row>
    <row r="1154" spans="1:5" ht="15.55">
      <c r="A1154" s="129"/>
      <c r="B1154" s="274"/>
      <c r="C1154" s="98"/>
      <c r="D1154" s="98"/>
      <c r="E1154" s="276"/>
    </row>
    <row r="1155" spans="1:5" ht="15.55">
      <c r="A1155" s="129"/>
      <c r="B1155" s="274"/>
      <c r="C1155" s="98"/>
      <c r="D1155" s="98"/>
      <c r="E1155" s="276"/>
    </row>
    <row r="1156" spans="1:5" ht="15.55">
      <c r="A1156" s="129"/>
      <c r="B1156" s="274"/>
      <c r="C1156" s="98"/>
      <c r="D1156" s="98"/>
      <c r="E1156" s="276"/>
    </row>
    <row r="1157" spans="1:5" ht="15.55">
      <c r="A1157" s="129"/>
      <c r="B1157" s="274"/>
      <c r="C1157" s="98"/>
      <c r="D1157" s="98"/>
      <c r="E1157" s="276"/>
    </row>
    <row r="1158" spans="1:5" ht="15.55">
      <c r="A1158" s="129"/>
      <c r="B1158" s="274"/>
      <c r="C1158" s="98"/>
      <c r="D1158" s="98"/>
      <c r="E1158" s="276"/>
    </row>
    <row r="1159" spans="1:5" ht="15.55">
      <c r="A1159" s="129"/>
      <c r="B1159" s="274"/>
      <c r="C1159" s="98"/>
      <c r="D1159" s="98"/>
      <c r="E1159" s="276"/>
    </row>
    <row r="1160" spans="1:5" ht="15.55">
      <c r="A1160" s="129"/>
      <c r="B1160" s="274"/>
      <c r="C1160" s="98"/>
      <c r="D1160" s="98"/>
      <c r="E1160" s="276"/>
    </row>
    <row r="1161" spans="1:5" ht="15.55">
      <c r="A1161" s="129"/>
      <c r="B1161" s="274"/>
      <c r="C1161" s="98"/>
      <c r="D1161" s="98"/>
      <c r="E1161" s="276"/>
    </row>
    <row r="1162" spans="1:5" ht="15.55">
      <c r="A1162" s="129"/>
      <c r="B1162" s="274"/>
      <c r="C1162" s="98"/>
      <c r="D1162" s="98"/>
      <c r="E1162" s="276"/>
    </row>
    <row r="1163" spans="1:5" ht="15.55">
      <c r="A1163" s="129"/>
      <c r="B1163" s="274"/>
      <c r="C1163" s="98"/>
      <c r="D1163" s="98"/>
      <c r="E1163" s="276"/>
    </row>
    <row r="1164" spans="1:5" ht="15.55">
      <c r="A1164" s="129"/>
      <c r="B1164" s="274"/>
      <c r="C1164" s="98"/>
      <c r="D1164" s="98"/>
      <c r="E1164" s="276"/>
    </row>
    <row r="1165" spans="1:5" ht="15.55">
      <c r="A1165" s="129"/>
      <c r="B1165" s="274"/>
      <c r="C1165" s="98"/>
      <c r="D1165" s="98"/>
      <c r="E1165" s="276"/>
    </row>
    <row r="1166" spans="1:5" ht="15.55">
      <c r="A1166" s="129"/>
      <c r="B1166" s="274"/>
      <c r="C1166" s="98"/>
      <c r="D1166" s="98"/>
      <c r="E1166" s="276"/>
    </row>
    <row r="1167" spans="1:5" ht="15.55">
      <c r="A1167" s="129"/>
      <c r="B1167" s="274"/>
      <c r="C1167" s="98"/>
      <c r="D1167" s="98"/>
      <c r="E1167" s="276"/>
    </row>
    <row r="1168" spans="1:5" ht="15.55">
      <c r="A1168" s="129"/>
      <c r="B1168" s="274"/>
      <c r="C1168" s="98"/>
      <c r="D1168" s="98"/>
      <c r="E1168" s="276"/>
    </row>
    <row r="1169" spans="1:5" ht="15.55">
      <c r="A1169" s="129"/>
      <c r="B1169" s="274"/>
      <c r="C1169" s="98"/>
      <c r="D1169" s="98"/>
      <c r="E1169" s="276"/>
    </row>
    <row r="1170" spans="1:5" ht="15.55">
      <c r="A1170" s="129"/>
      <c r="B1170" s="274"/>
      <c r="C1170" s="98"/>
      <c r="D1170" s="98"/>
      <c r="E1170" s="276"/>
    </row>
    <row r="1171" spans="1:5" ht="15.55">
      <c r="A1171" s="129"/>
      <c r="B1171" s="274"/>
      <c r="C1171" s="98"/>
      <c r="D1171" s="98"/>
      <c r="E1171" s="276"/>
    </row>
    <row r="1172" spans="1:5" ht="15.55">
      <c r="A1172" s="129"/>
      <c r="B1172" s="274"/>
      <c r="C1172" s="98"/>
      <c r="D1172" s="98"/>
      <c r="E1172" s="276"/>
    </row>
    <row r="1173" spans="1:5" ht="15.55">
      <c r="A1173" s="129"/>
      <c r="B1173" s="274"/>
      <c r="C1173" s="98"/>
      <c r="D1173" s="98"/>
      <c r="E1173" s="276"/>
    </row>
    <row r="1174" spans="1:5" ht="15.55">
      <c r="A1174" s="129"/>
      <c r="B1174" s="274"/>
      <c r="C1174" s="98"/>
      <c r="D1174" s="98"/>
      <c r="E1174" s="276"/>
    </row>
    <row r="1175" spans="1:5" ht="15.55">
      <c r="A1175" s="129"/>
      <c r="B1175" s="274"/>
      <c r="C1175" s="98"/>
      <c r="D1175" s="98"/>
      <c r="E1175" s="276"/>
    </row>
    <row r="1176" spans="1:5" ht="15.55">
      <c r="A1176" s="129"/>
      <c r="B1176" s="274"/>
      <c r="C1176" s="98"/>
      <c r="D1176" s="98"/>
      <c r="E1176" s="276"/>
    </row>
    <row r="1177" spans="1:5" ht="15.55">
      <c r="A1177" s="129"/>
      <c r="B1177" s="274"/>
      <c r="C1177" s="98"/>
      <c r="D1177" s="98"/>
      <c r="E1177" s="276"/>
    </row>
    <row r="1178" spans="1:5" ht="15.55">
      <c r="A1178" s="129"/>
      <c r="B1178" s="274"/>
      <c r="C1178" s="98"/>
      <c r="D1178" s="98"/>
      <c r="E1178" s="276"/>
    </row>
    <row r="1179" spans="1:5" ht="15.55">
      <c r="A1179" s="129"/>
      <c r="B1179" s="274"/>
      <c r="C1179" s="98"/>
      <c r="D1179" s="98"/>
      <c r="E1179" s="276"/>
    </row>
    <row r="1180" spans="1:5" ht="15.55">
      <c r="A1180" s="129"/>
      <c r="B1180" s="274"/>
      <c r="C1180" s="98"/>
      <c r="D1180" s="98"/>
      <c r="E1180" s="276"/>
    </row>
    <row r="1181" spans="1:5" ht="15.55">
      <c r="A1181" s="129"/>
      <c r="B1181" s="274"/>
      <c r="C1181" s="98"/>
      <c r="D1181" s="98"/>
      <c r="E1181" s="276"/>
    </row>
    <row r="1182" spans="1:5" ht="15.55">
      <c r="A1182" s="129"/>
      <c r="B1182" s="274"/>
      <c r="C1182" s="98"/>
      <c r="D1182" s="98"/>
      <c r="E1182" s="276"/>
    </row>
    <row r="1183" spans="1:5" ht="15.55">
      <c r="A1183" s="129"/>
      <c r="B1183" s="274"/>
      <c r="C1183" s="98"/>
      <c r="D1183" s="98"/>
      <c r="E1183" s="276"/>
    </row>
    <row r="1184" spans="1:5" ht="15.55">
      <c r="A1184" s="129"/>
      <c r="B1184" s="274"/>
      <c r="C1184" s="98"/>
      <c r="D1184" s="98"/>
      <c r="E1184" s="276"/>
    </row>
    <row r="1185" spans="1:5" ht="15.55">
      <c r="A1185" s="129"/>
      <c r="B1185" s="274"/>
      <c r="C1185" s="98"/>
      <c r="D1185" s="98"/>
      <c r="E1185" s="276"/>
    </row>
    <row r="1186" spans="1:5" ht="15.55">
      <c r="A1186" s="129"/>
      <c r="B1186" s="274"/>
      <c r="C1186" s="98"/>
      <c r="D1186" s="98"/>
      <c r="E1186" s="276"/>
    </row>
    <row r="1187" spans="1:5" ht="15.55">
      <c r="A1187" s="129"/>
      <c r="B1187" s="274"/>
      <c r="C1187" s="98"/>
      <c r="D1187" s="98"/>
      <c r="E1187" s="276"/>
    </row>
    <row r="1188" spans="1:5" ht="15.55">
      <c r="A1188" s="129"/>
      <c r="B1188" s="274"/>
      <c r="C1188" s="98"/>
      <c r="D1188" s="98"/>
      <c r="E1188" s="276"/>
    </row>
    <row r="1189" spans="1:5" ht="15.55">
      <c r="A1189" s="129"/>
      <c r="B1189" s="274"/>
      <c r="C1189" s="98"/>
      <c r="D1189" s="98"/>
      <c r="E1189" s="276"/>
    </row>
    <row r="1190" spans="1:5" ht="15.55">
      <c r="A1190" s="129"/>
      <c r="B1190" s="274"/>
      <c r="C1190" s="98"/>
      <c r="D1190" s="98"/>
      <c r="E1190" s="276"/>
    </row>
    <row r="1191" spans="1:5" ht="15.55">
      <c r="A1191" s="129"/>
      <c r="B1191" s="274"/>
      <c r="C1191" s="98"/>
      <c r="D1191" s="98"/>
      <c r="E1191" s="276"/>
    </row>
    <row r="1192" spans="1:5" ht="15.55">
      <c r="A1192" s="129"/>
      <c r="B1192" s="274"/>
      <c r="C1192" s="98"/>
      <c r="D1192" s="98"/>
      <c r="E1192" s="276"/>
    </row>
    <row r="1193" spans="1:5" ht="15.55">
      <c r="A1193" s="129"/>
      <c r="B1193" s="274"/>
      <c r="C1193" s="98"/>
      <c r="D1193" s="98"/>
      <c r="E1193" s="276"/>
    </row>
    <row r="1194" spans="1:5" ht="15.55">
      <c r="A1194" s="129"/>
      <c r="B1194" s="274"/>
      <c r="C1194" s="98"/>
      <c r="D1194" s="98"/>
      <c r="E1194" s="276"/>
    </row>
    <row r="1195" spans="1:5" ht="15.55">
      <c r="A1195" s="129"/>
      <c r="B1195" s="274"/>
      <c r="C1195" s="98"/>
      <c r="D1195" s="98"/>
      <c r="E1195" s="276"/>
    </row>
    <row r="1196" spans="1:5" ht="15.55">
      <c r="A1196" s="129"/>
      <c r="B1196" s="274"/>
      <c r="C1196" s="98"/>
      <c r="D1196" s="98"/>
      <c r="E1196" s="276"/>
    </row>
    <row r="1197" spans="1:5" ht="15.55">
      <c r="A1197" s="129"/>
      <c r="B1197" s="274"/>
      <c r="C1197" s="98"/>
      <c r="D1197" s="98"/>
      <c r="E1197" s="276"/>
    </row>
    <row r="1198" spans="1:5" ht="15.55">
      <c r="A1198" s="129"/>
      <c r="B1198" s="274"/>
      <c r="C1198" s="98"/>
      <c r="D1198" s="98"/>
      <c r="E1198" s="276"/>
    </row>
    <row r="1199" spans="1:5" ht="15.55">
      <c r="A1199" s="129"/>
      <c r="B1199" s="274"/>
      <c r="C1199" s="98"/>
      <c r="D1199" s="98"/>
      <c r="E1199" s="276"/>
    </row>
    <row r="1200" spans="1:5" ht="15.55">
      <c r="A1200" s="129"/>
      <c r="B1200" s="274"/>
      <c r="C1200" s="98"/>
      <c r="D1200" s="98"/>
      <c r="E1200" s="276"/>
    </row>
    <row r="1201" spans="1:5" ht="15.55">
      <c r="A1201" s="129"/>
      <c r="B1201" s="274"/>
      <c r="C1201" s="98"/>
      <c r="D1201" s="98"/>
      <c r="E1201" s="276"/>
    </row>
    <row r="1202" spans="1:5" ht="15.55">
      <c r="A1202" s="129"/>
      <c r="B1202" s="274"/>
      <c r="C1202" s="98"/>
      <c r="D1202" s="98"/>
      <c r="E1202" s="276"/>
    </row>
    <row r="1203" spans="1:5" ht="15.55">
      <c r="A1203" s="129"/>
      <c r="B1203" s="274"/>
      <c r="C1203" s="98"/>
      <c r="D1203" s="98"/>
      <c r="E1203" s="276"/>
    </row>
    <row r="1204" spans="1:5" ht="15.55">
      <c r="A1204" s="129"/>
      <c r="B1204" s="274"/>
      <c r="C1204" s="98"/>
      <c r="D1204" s="98"/>
      <c r="E1204" s="276"/>
    </row>
    <row r="1205" spans="1:5" ht="15.55">
      <c r="A1205" s="129"/>
      <c r="B1205" s="274"/>
      <c r="C1205" s="98"/>
      <c r="D1205" s="98"/>
      <c r="E1205" s="276"/>
    </row>
    <row r="1206" spans="1:5" ht="15.55">
      <c r="A1206" s="129"/>
      <c r="B1206" s="274"/>
      <c r="C1206" s="98"/>
      <c r="D1206" s="98"/>
      <c r="E1206" s="276"/>
    </row>
    <row r="1207" spans="1:5" ht="15.55">
      <c r="A1207" s="129"/>
      <c r="B1207" s="274"/>
      <c r="C1207" s="98"/>
      <c r="D1207" s="98"/>
      <c r="E1207" s="276"/>
    </row>
    <row r="1208" spans="1:5" ht="15.55">
      <c r="A1208" s="129"/>
      <c r="B1208" s="274"/>
      <c r="C1208" s="98"/>
      <c r="D1208" s="98"/>
      <c r="E1208" s="276"/>
    </row>
    <row r="1209" spans="1:5" ht="15.55">
      <c r="A1209" s="129"/>
      <c r="B1209" s="274"/>
      <c r="C1209" s="98"/>
      <c r="D1209" s="98"/>
      <c r="E1209" s="276"/>
    </row>
    <row r="1210" spans="1:5" ht="15.55">
      <c r="A1210" s="129"/>
      <c r="B1210" s="274"/>
      <c r="C1210" s="98"/>
      <c r="D1210" s="98"/>
      <c r="E1210" s="276"/>
    </row>
    <row r="1211" spans="1:5" ht="15.55">
      <c r="A1211" s="129"/>
      <c r="B1211" s="274"/>
      <c r="C1211" s="98"/>
      <c r="D1211" s="98"/>
      <c r="E1211" s="276"/>
    </row>
    <row r="1212" spans="1:5" ht="15.55">
      <c r="A1212" s="129"/>
      <c r="B1212" s="274"/>
      <c r="C1212" s="98"/>
      <c r="D1212" s="98"/>
      <c r="E1212" s="276"/>
    </row>
    <row r="1213" spans="1:5" ht="15.55">
      <c r="A1213" s="129"/>
      <c r="B1213" s="274"/>
      <c r="C1213" s="98"/>
      <c r="D1213" s="98"/>
      <c r="E1213" s="276"/>
    </row>
    <row r="1214" spans="1:5" ht="15.55">
      <c r="A1214" s="129"/>
      <c r="B1214" s="274"/>
      <c r="C1214" s="98"/>
      <c r="D1214" s="98"/>
      <c r="E1214" s="276"/>
    </row>
    <row r="1215" spans="1:5" ht="15.55">
      <c r="A1215" s="129"/>
      <c r="B1215" s="274"/>
      <c r="C1215" s="98"/>
      <c r="D1215" s="98"/>
      <c r="E1215" s="276"/>
    </row>
    <row r="1216" spans="1:5" ht="15.55">
      <c r="A1216" s="129"/>
      <c r="B1216" s="274"/>
      <c r="C1216" s="98"/>
      <c r="D1216" s="98"/>
      <c r="E1216" s="276"/>
    </row>
    <row r="1217" spans="1:5" ht="15.55">
      <c r="A1217" s="129"/>
      <c r="B1217" s="274"/>
      <c r="C1217" s="98"/>
      <c r="D1217" s="98"/>
      <c r="E1217" s="276"/>
    </row>
    <row r="1218" spans="1:5" ht="15.55">
      <c r="A1218" s="129"/>
      <c r="B1218" s="274"/>
      <c r="C1218" s="98"/>
      <c r="D1218" s="98"/>
      <c r="E1218" s="276"/>
    </row>
    <row r="1219" spans="1:5" ht="15.55">
      <c r="A1219" s="129"/>
      <c r="B1219" s="274"/>
      <c r="C1219" s="98"/>
      <c r="D1219" s="98"/>
      <c r="E1219" s="276"/>
    </row>
    <row r="1220" spans="1:5" ht="15.55">
      <c r="A1220" s="129"/>
      <c r="B1220" s="274"/>
      <c r="C1220" s="98"/>
      <c r="D1220" s="98"/>
      <c r="E1220" s="276"/>
    </row>
    <row r="1221" spans="1:5" ht="15.55">
      <c r="A1221" s="129"/>
      <c r="B1221" s="274"/>
      <c r="C1221" s="98"/>
      <c r="D1221" s="98"/>
      <c r="E1221" s="276"/>
    </row>
    <row r="1222" spans="1:5" ht="15.55">
      <c r="A1222" s="129"/>
      <c r="B1222" s="274"/>
      <c r="C1222" s="98"/>
      <c r="D1222" s="98"/>
      <c r="E1222" s="276"/>
    </row>
    <row r="1223" spans="1:5" ht="15.55">
      <c r="A1223" s="129"/>
      <c r="B1223" s="274"/>
      <c r="C1223" s="98"/>
      <c r="D1223" s="98"/>
      <c r="E1223" s="276"/>
    </row>
    <row r="1224" spans="1:5" ht="15.55">
      <c r="A1224" s="129"/>
      <c r="B1224" s="274"/>
      <c r="C1224" s="98"/>
      <c r="D1224" s="98"/>
      <c r="E1224" s="276"/>
    </row>
    <row r="1225" spans="1:5" ht="15.55">
      <c r="A1225" s="129"/>
      <c r="B1225" s="274"/>
      <c r="C1225" s="98"/>
      <c r="D1225" s="98"/>
      <c r="E1225" s="276"/>
    </row>
    <row r="1226" spans="1:5" ht="15.55">
      <c r="A1226" s="129"/>
      <c r="B1226" s="274"/>
      <c r="C1226" s="98"/>
      <c r="D1226" s="98"/>
      <c r="E1226" s="276"/>
    </row>
    <row r="1227" spans="1:5" ht="15.55">
      <c r="A1227" s="129"/>
      <c r="B1227" s="274"/>
      <c r="C1227" s="98"/>
      <c r="D1227" s="98"/>
      <c r="E1227" s="276"/>
    </row>
    <row r="1228" spans="1:5" ht="15.55">
      <c r="A1228" s="129"/>
      <c r="B1228" s="274"/>
      <c r="C1228" s="98"/>
      <c r="D1228" s="98"/>
      <c r="E1228" s="276"/>
    </row>
    <row r="1229" spans="1:5" ht="15.55">
      <c r="A1229" s="129"/>
      <c r="B1229" s="274"/>
      <c r="C1229" s="98"/>
      <c r="D1229" s="98"/>
      <c r="E1229" s="276"/>
    </row>
    <row r="1230" spans="1:5" ht="15.55">
      <c r="A1230" s="129"/>
      <c r="B1230" s="274"/>
      <c r="C1230" s="98"/>
      <c r="D1230" s="98"/>
      <c r="E1230" s="276"/>
    </row>
    <row r="1231" spans="1:5" ht="15.55">
      <c r="A1231" s="129"/>
      <c r="B1231" s="274"/>
      <c r="C1231" s="98"/>
      <c r="D1231" s="98"/>
      <c r="E1231" s="276"/>
    </row>
    <row r="1232" spans="1:5" ht="15.55">
      <c r="A1232" s="129"/>
      <c r="B1232" s="274"/>
      <c r="C1232" s="98"/>
      <c r="D1232" s="98"/>
      <c r="E1232" s="276"/>
    </row>
    <row r="1233" spans="1:5" ht="15.55">
      <c r="A1233" s="129"/>
      <c r="B1233" s="274"/>
      <c r="C1233" s="98"/>
      <c r="D1233" s="98"/>
      <c r="E1233" s="276"/>
    </row>
    <row r="1234" spans="1:5" ht="15.55">
      <c r="A1234" s="129"/>
      <c r="B1234" s="274"/>
      <c r="C1234" s="98"/>
      <c r="D1234" s="98"/>
      <c r="E1234" s="276"/>
    </row>
    <row r="1235" spans="1:5" ht="15.55">
      <c r="A1235" s="129"/>
      <c r="B1235" s="274"/>
      <c r="C1235" s="98"/>
      <c r="D1235" s="98"/>
      <c r="E1235" s="276"/>
    </row>
    <row r="1236" spans="1:5" ht="15.55">
      <c r="A1236" s="129"/>
      <c r="B1236" s="274"/>
      <c r="C1236" s="98"/>
      <c r="D1236" s="98"/>
      <c r="E1236" s="276"/>
    </row>
    <row r="1237" spans="1:5" ht="15.55">
      <c r="A1237" s="129"/>
      <c r="B1237" s="274"/>
      <c r="C1237" s="98"/>
      <c r="D1237" s="98"/>
      <c r="E1237" s="276"/>
    </row>
    <row r="1238" spans="1:5" ht="15.55">
      <c r="A1238" s="129"/>
      <c r="B1238" s="274"/>
      <c r="C1238" s="98"/>
      <c r="D1238" s="98"/>
      <c r="E1238" s="276"/>
    </row>
    <row r="1239" spans="1:5" ht="15.55">
      <c r="A1239" s="129"/>
      <c r="B1239" s="274"/>
      <c r="C1239" s="98"/>
      <c r="D1239" s="98"/>
      <c r="E1239" s="276"/>
    </row>
    <row r="1240" spans="1:5" ht="15.55">
      <c r="A1240" s="129"/>
      <c r="B1240" s="274"/>
      <c r="C1240" s="98"/>
      <c r="D1240" s="98"/>
      <c r="E1240" s="276"/>
    </row>
    <row r="1241" spans="1:5" ht="15.55">
      <c r="A1241" s="129"/>
      <c r="B1241" s="274"/>
      <c r="C1241" s="98"/>
      <c r="D1241" s="98"/>
      <c r="E1241" s="276"/>
    </row>
    <row r="1242" spans="1:5" ht="15.55">
      <c r="A1242" s="129"/>
      <c r="B1242" s="274"/>
      <c r="C1242" s="98"/>
      <c r="D1242" s="98"/>
      <c r="E1242" s="276"/>
    </row>
    <row r="1243" spans="1:5" ht="15.55">
      <c r="A1243" s="129"/>
      <c r="B1243" s="274"/>
      <c r="C1243" s="98"/>
      <c r="D1243" s="98"/>
      <c r="E1243" s="276"/>
    </row>
    <row r="1244" spans="1:5" ht="15.55">
      <c r="A1244" s="129"/>
      <c r="B1244" s="274"/>
      <c r="C1244" s="98"/>
      <c r="D1244" s="98"/>
      <c r="E1244" s="276"/>
    </row>
    <row r="1245" spans="1:5" ht="15.55">
      <c r="A1245" s="129"/>
      <c r="B1245" s="274"/>
      <c r="C1245" s="98"/>
      <c r="D1245" s="98"/>
      <c r="E1245" s="276"/>
    </row>
    <row r="1246" spans="1:5" ht="15.55">
      <c r="A1246" s="129"/>
      <c r="B1246" s="274"/>
      <c r="C1246" s="98"/>
      <c r="D1246" s="98"/>
      <c r="E1246" s="276"/>
    </row>
    <row r="1247" spans="1:5" ht="15.55">
      <c r="A1247" s="129"/>
      <c r="B1247" s="274"/>
      <c r="C1247" s="98"/>
      <c r="D1247" s="98"/>
      <c r="E1247" s="276"/>
    </row>
    <row r="1248" spans="1:5" ht="15.55">
      <c r="A1248" s="129"/>
      <c r="B1248" s="274"/>
      <c r="C1248" s="98"/>
      <c r="D1248" s="98"/>
      <c r="E1248" s="276"/>
    </row>
    <row r="1249" spans="1:5" ht="15.55">
      <c r="A1249" s="129"/>
      <c r="B1249" s="274"/>
      <c r="C1249" s="98"/>
      <c r="D1249" s="98"/>
      <c r="E1249" s="276"/>
    </row>
    <row r="1250" spans="1:5" ht="15.55">
      <c r="A1250" s="129"/>
      <c r="B1250" s="274"/>
      <c r="C1250" s="98"/>
      <c r="D1250" s="98"/>
      <c r="E1250" s="276"/>
    </row>
    <row r="1251" spans="1:5" ht="15.55">
      <c r="A1251" s="129"/>
      <c r="B1251" s="274"/>
      <c r="C1251" s="98"/>
      <c r="D1251" s="98"/>
      <c r="E1251" s="276"/>
    </row>
    <row r="1252" spans="1:5" ht="15.55">
      <c r="A1252" s="129"/>
      <c r="B1252" s="274"/>
      <c r="C1252" s="98"/>
      <c r="D1252" s="98"/>
      <c r="E1252" s="276"/>
    </row>
    <row r="1253" spans="1:5" ht="15.55">
      <c r="A1253" s="129"/>
      <c r="B1253" s="274"/>
      <c r="C1253" s="98"/>
      <c r="D1253" s="98"/>
      <c r="E1253" s="276"/>
    </row>
    <row r="1254" spans="1:5" ht="15.55">
      <c r="A1254" s="129"/>
      <c r="B1254" s="274"/>
      <c r="C1254" s="98"/>
      <c r="D1254" s="98"/>
      <c r="E1254" s="276"/>
    </row>
    <row r="1255" spans="1:5" ht="15.55">
      <c r="A1255" s="129"/>
      <c r="B1255" s="274"/>
      <c r="C1255" s="98"/>
      <c r="D1255" s="98"/>
      <c r="E1255" s="276"/>
    </row>
    <row r="1256" spans="1:5" ht="15.55">
      <c r="A1256" s="129"/>
      <c r="B1256" s="274"/>
      <c r="C1256" s="98"/>
      <c r="D1256" s="98"/>
      <c r="E1256" s="276"/>
    </row>
    <row r="1257" spans="1:5" ht="15.55">
      <c r="A1257" s="129"/>
      <c r="B1257" s="274"/>
      <c r="C1257" s="98"/>
      <c r="D1257" s="98"/>
      <c r="E1257" s="276"/>
    </row>
    <row r="1258" spans="1:5" ht="15.55">
      <c r="A1258" s="129"/>
      <c r="B1258" s="274"/>
      <c r="C1258" s="98"/>
      <c r="D1258" s="98"/>
      <c r="E1258" s="276"/>
    </row>
    <row r="1259" spans="1:5" ht="15.55">
      <c r="A1259" s="129"/>
      <c r="B1259" s="274"/>
      <c r="C1259" s="98"/>
      <c r="D1259" s="98"/>
      <c r="E1259" s="276"/>
    </row>
    <row r="1260" spans="1:5" ht="15.55">
      <c r="A1260" s="129"/>
      <c r="B1260" s="274"/>
      <c r="C1260" s="98"/>
      <c r="D1260" s="98"/>
      <c r="E1260" s="276"/>
    </row>
    <row r="1261" spans="1:5" ht="15.55">
      <c r="A1261" s="129"/>
      <c r="B1261" s="274"/>
      <c r="C1261" s="98"/>
      <c r="D1261" s="98"/>
      <c r="E1261" s="276"/>
    </row>
    <row r="1262" spans="1:5" ht="15.55">
      <c r="A1262" s="129"/>
      <c r="B1262" s="274"/>
      <c r="C1262" s="98"/>
      <c r="D1262" s="98"/>
      <c r="E1262" s="276"/>
    </row>
    <row r="1263" spans="1:5" ht="15.55">
      <c r="A1263" s="129"/>
      <c r="B1263" s="274"/>
      <c r="C1263" s="98"/>
      <c r="D1263" s="98"/>
      <c r="E1263" s="276"/>
    </row>
    <row r="1264" spans="1:5" ht="15.55">
      <c r="A1264" s="129"/>
      <c r="B1264" s="274"/>
      <c r="C1264" s="98"/>
      <c r="D1264" s="98"/>
      <c r="E1264" s="276"/>
    </row>
    <row r="1265" spans="1:5" ht="15.55">
      <c r="A1265" s="129"/>
      <c r="B1265" s="274"/>
      <c r="C1265" s="98"/>
      <c r="D1265" s="98"/>
      <c r="E1265" s="276"/>
    </row>
    <row r="1266" spans="1:5" ht="15.55">
      <c r="A1266" s="129"/>
      <c r="B1266" s="274"/>
      <c r="C1266" s="98"/>
      <c r="D1266" s="98"/>
      <c r="E1266" s="276"/>
    </row>
    <row r="1267" spans="1:5" ht="15.55">
      <c r="A1267" s="129"/>
      <c r="B1267" s="274"/>
      <c r="C1267" s="98"/>
      <c r="D1267" s="98"/>
      <c r="E1267" s="276"/>
    </row>
    <row r="1268" spans="1:5" ht="15.55">
      <c r="A1268" s="129"/>
      <c r="B1268" s="274"/>
      <c r="C1268" s="98"/>
      <c r="D1268" s="98"/>
      <c r="E1268" s="276"/>
    </row>
    <row r="1269" spans="1:5" ht="15.55">
      <c r="A1269" s="129"/>
      <c r="B1269" s="274"/>
      <c r="C1269" s="98"/>
      <c r="D1269" s="98"/>
      <c r="E1269" s="276"/>
    </row>
    <row r="1270" spans="1:5" ht="15.55">
      <c r="A1270" s="129"/>
      <c r="B1270" s="274"/>
      <c r="C1270" s="98"/>
      <c r="D1270" s="98"/>
      <c r="E1270" s="276"/>
    </row>
    <row r="1271" spans="1:5" ht="15.55">
      <c r="A1271" s="129"/>
      <c r="B1271" s="274"/>
      <c r="C1271" s="98"/>
      <c r="D1271" s="98"/>
      <c r="E1271" s="276"/>
    </row>
    <row r="1272" spans="1:5" ht="15.55">
      <c r="A1272" s="129"/>
      <c r="B1272" s="274"/>
      <c r="C1272" s="98"/>
      <c r="D1272" s="98"/>
      <c r="E1272" s="276"/>
    </row>
    <row r="1273" spans="1:5" ht="15.55">
      <c r="A1273" s="129"/>
      <c r="B1273" s="274"/>
      <c r="C1273" s="98"/>
      <c r="D1273" s="98"/>
      <c r="E1273" s="276"/>
    </row>
    <row r="1274" spans="1:5" ht="15.55">
      <c r="A1274" s="129"/>
      <c r="B1274" s="274"/>
      <c r="C1274" s="98"/>
      <c r="D1274" s="98"/>
      <c r="E1274" s="276"/>
    </row>
    <row r="1275" spans="1:5" ht="15.55">
      <c r="A1275" s="129"/>
      <c r="B1275" s="274"/>
      <c r="C1275" s="98"/>
      <c r="D1275" s="98"/>
      <c r="E1275" s="276"/>
    </row>
    <row r="1276" spans="1:5" ht="15.55">
      <c r="A1276" s="129"/>
      <c r="B1276" s="274"/>
      <c r="C1276" s="98"/>
      <c r="D1276" s="98"/>
      <c r="E1276" s="276"/>
    </row>
    <row r="1277" spans="1:5" ht="15.55">
      <c r="A1277" s="129"/>
      <c r="B1277" s="274"/>
      <c r="C1277" s="98"/>
      <c r="D1277" s="98"/>
      <c r="E1277" s="276"/>
    </row>
    <row r="1278" spans="1:5" ht="15.55">
      <c r="A1278" s="129"/>
      <c r="B1278" s="274"/>
      <c r="C1278" s="98"/>
      <c r="D1278" s="98"/>
      <c r="E1278" s="276"/>
    </row>
    <row r="1279" spans="1:5" ht="15.55">
      <c r="A1279" s="129"/>
      <c r="B1279" s="274"/>
      <c r="C1279" s="98"/>
      <c r="D1279" s="98"/>
      <c r="E1279" s="276"/>
    </row>
    <row r="1280" spans="1:5" ht="15.55">
      <c r="A1280" s="129"/>
      <c r="B1280" s="274"/>
      <c r="C1280" s="98"/>
      <c r="D1280" s="98"/>
      <c r="E1280" s="276"/>
    </row>
    <row r="1281" spans="1:5" ht="15.55">
      <c r="A1281" s="129"/>
      <c r="B1281" s="274"/>
      <c r="C1281" s="98"/>
      <c r="D1281" s="98"/>
      <c r="E1281" s="276"/>
    </row>
    <row r="1282" spans="1:5" ht="15.55">
      <c r="A1282" s="129"/>
      <c r="B1282" s="274"/>
      <c r="C1282" s="98"/>
      <c r="D1282" s="98"/>
      <c r="E1282" s="276"/>
    </row>
    <row r="1283" spans="1:5" ht="15.55">
      <c r="A1283" s="129"/>
      <c r="B1283" s="274"/>
      <c r="C1283" s="98"/>
      <c r="D1283" s="98"/>
      <c r="E1283" s="276"/>
    </row>
    <row r="1284" spans="1:5" ht="15.55">
      <c r="A1284" s="129"/>
      <c r="B1284" s="274"/>
      <c r="C1284" s="98"/>
      <c r="D1284" s="98"/>
      <c r="E1284" s="276"/>
    </row>
    <row r="1285" spans="1:5" ht="15.55">
      <c r="A1285" s="129"/>
      <c r="B1285" s="274"/>
      <c r="C1285" s="98"/>
      <c r="D1285" s="98"/>
      <c r="E1285" s="276"/>
    </row>
    <row r="1286" spans="1:5" ht="15.55">
      <c r="A1286" s="129"/>
      <c r="B1286" s="274"/>
      <c r="C1286" s="98"/>
      <c r="D1286" s="98"/>
      <c r="E1286" s="276"/>
    </row>
    <row r="1287" spans="1:5" ht="15.55">
      <c r="A1287" s="129"/>
      <c r="B1287" s="274"/>
      <c r="C1287" s="98"/>
      <c r="D1287" s="98"/>
      <c r="E1287" s="276"/>
    </row>
    <row r="1288" spans="1:5" ht="15.55">
      <c r="A1288" s="129"/>
      <c r="B1288" s="274"/>
      <c r="C1288" s="98"/>
      <c r="D1288" s="98"/>
      <c r="E1288" s="276"/>
    </row>
    <row r="1289" spans="1:5" ht="15.55">
      <c r="A1289" s="129"/>
      <c r="B1289" s="274"/>
      <c r="C1289" s="98"/>
      <c r="D1289" s="98"/>
      <c r="E1289" s="276"/>
    </row>
    <row r="1290" spans="1:5" ht="15.55">
      <c r="A1290" s="129"/>
      <c r="B1290" s="274"/>
      <c r="C1290" s="98"/>
      <c r="D1290" s="98"/>
      <c r="E1290" s="276"/>
    </row>
    <row r="1291" spans="1:5" ht="15.55">
      <c r="A1291" s="129"/>
      <c r="B1291" s="274"/>
      <c r="C1291" s="98"/>
      <c r="D1291" s="98"/>
      <c r="E1291" s="276"/>
    </row>
    <row r="1292" spans="1:5" ht="15.55">
      <c r="A1292" s="129"/>
      <c r="B1292" s="274"/>
      <c r="C1292" s="98"/>
      <c r="D1292" s="98"/>
      <c r="E1292" s="276"/>
    </row>
    <row r="1293" spans="1:5" ht="15.55">
      <c r="A1293" s="129"/>
      <c r="B1293" s="274"/>
      <c r="C1293" s="98"/>
      <c r="D1293" s="98"/>
      <c r="E1293" s="276"/>
    </row>
    <row r="1294" spans="1:5" ht="15.55">
      <c r="A1294" s="129"/>
      <c r="B1294" s="274"/>
      <c r="C1294" s="98"/>
      <c r="D1294" s="98"/>
      <c r="E1294" s="276"/>
    </row>
    <row r="1295" spans="1:5" ht="15.55">
      <c r="A1295" s="129"/>
      <c r="B1295" s="274"/>
      <c r="C1295" s="98"/>
      <c r="D1295" s="98"/>
      <c r="E1295" s="276"/>
    </row>
    <row r="1296" spans="1:5" ht="15.55">
      <c r="A1296" s="129"/>
      <c r="B1296" s="274"/>
      <c r="C1296" s="98"/>
      <c r="D1296" s="98"/>
      <c r="E1296" s="276"/>
    </row>
    <row r="1297" spans="1:5" ht="15.55">
      <c r="A1297" s="129"/>
      <c r="B1297" s="274"/>
      <c r="C1297" s="98"/>
      <c r="D1297" s="98"/>
      <c r="E1297" s="276"/>
    </row>
    <row r="1298" spans="1:5" ht="15.55">
      <c r="A1298" s="129"/>
      <c r="B1298" s="274"/>
      <c r="C1298" s="98"/>
      <c r="D1298" s="98"/>
      <c r="E1298" s="276"/>
    </row>
    <row r="1299" spans="1:5" ht="15.55">
      <c r="A1299" s="129"/>
      <c r="B1299" s="274"/>
      <c r="C1299" s="98"/>
      <c r="D1299" s="98"/>
      <c r="E1299" s="276"/>
    </row>
    <row r="1300" spans="1:5" ht="15.55">
      <c r="A1300" s="129"/>
      <c r="B1300" s="274"/>
      <c r="C1300" s="98"/>
      <c r="D1300" s="98"/>
      <c r="E1300" s="276"/>
    </row>
    <row r="1301" spans="1:5" ht="15.55">
      <c r="A1301" s="129"/>
      <c r="B1301" s="274"/>
      <c r="C1301" s="98"/>
      <c r="D1301" s="98"/>
      <c r="E1301" s="276"/>
    </row>
    <row r="1302" spans="1:5" ht="15.55">
      <c r="A1302" s="129"/>
      <c r="B1302" s="274"/>
      <c r="C1302" s="98"/>
      <c r="D1302" s="98"/>
      <c r="E1302" s="276"/>
    </row>
    <row r="1303" spans="1:5" ht="15.55">
      <c r="A1303" s="129"/>
      <c r="B1303" s="274"/>
      <c r="C1303" s="98"/>
      <c r="D1303" s="98"/>
      <c r="E1303" s="276"/>
    </row>
    <row r="1304" spans="1:5" ht="15.55">
      <c r="A1304" s="129"/>
      <c r="B1304" s="274"/>
      <c r="C1304" s="98"/>
      <c r="D1304" s="98"/>
      <c r="E1304" s="276"/>
    </row>
    <row r="1305" spans="1:5" ht="15.55">
      <c r="A1305" s="129"/>
      <c r="B1305" s="274"/>
      <c r="C1305" s="98"/>
      <c r="D1305" s="98"/>
      <c r="E1305" s="276"/>
    </row>
    <row r="1306" spans="1:5" ht="15.55">
      <c r="A1306" s="129"/>
      <c r="B1306" s="274"/>
      <c r="C1306" s="98"/>
      <c r="D1306" s="98"/>
      <c r="E1306" s="276"/>
    </row>
    <row r="1307" spans="1:5" ht="15.55">
      <c r="A1307" s="129"/>
      <c r="B1307" s="274"/>
      <c r="C1307" s="98"/>
      <c r="D1307" s="98"/>
      <c r="E1307" s="276"/>
    </row>
    <row r="1308" spans="1:5" ht="15.55">
      <c r="A1308" s="129"/>
      <c r="B1308" s="274"/>
      <c r="C1308" s="98"/>
      <c r="D1308" s="98"/>
      <c r="E1308" s="276"/>
    </row>
    <row r="1309" spans="1:5" ht="15.55">
      <c r="A1309" s="129"/>
      <c r="B1309" s="274"/>
      <c r="C1309" s="98"/>
      <c r="D1309" s="98"/>
      <c r="E1309" s="276"/>
    </row>
    <row r="1310" spans="1:5" ht="15.55">
      <c r="A1310" s="129"/>
      <c r="B1310" s="274"/>
      <c r="C1310" s="98"/>
      <c r="D1310" s="98"/>
      <c r="E1310" s="276"/>
    </row>
    <row r="1311" spans="1:5" ht="15.55">
      <c r="A1311" s="129"/>
      <c r="B1311" s="274"/>
      <c r="C1311" s="98"/>
      <c r="D1311" s="98"/>
      <c r="E1311" s="276"/>
    </row>
    <row r="1312" spans="1:5" ht="15.55">
      <c r="A1312" s="129"/>
      <c r="B1312" s="274"/>
      <c r="C1312" s="98"/>
      <c r="D1312" s="98"/>
      <c r="E1312" s="276"/>
    </row>
    <row r="1313" spans="1:5" ht="15.55">
      <c r="A1313" s="129"/>
      <c r="B1313" s="274"/>
      <c r="C1313" s="98"/>
      <c r="D1313" s="98"/>
      <c r="E1313" s="276"/>
    </row>
    <row r="1314" spans="1:5" ht="15.55">
      <c r="A1314" s="129"/>
      <c r="B1314" s="274"/>
      <c r="C1314" s="98"/>
      <c r="D1314" s="98"/>
      <c r="E1314" s="276"/>
    </row>
    <row r="1315" spans="1:5" ht="15.55">
      <c r="A1315" s="129"/>
      <c r="B1315" s="274"/>
      <c r="C1315" s="98"/>
      <c r="D1315" s="98"/>
      <c r="E1315" s="276"/>
    </row>
    <row r="1316" spans="1:5" ht="15.55">
      <c r="A1316" s="129"/>
      <c r="B1316" s="274"/>
      <c r="C1316" s="98"/>
      <c r="D1316" s="98"/>
      <c r="E1316" s="276"/>
    </row>
    <row r="1317" spans="1:5" ht="15.55">
      <c r="A1317" s="129"/>
      <c r="B1317" s="274"/>
      <c r="C1317" s="98"/>
      <c r="D1317" s="98"/>
      <c r="E1317" s="276"/>
    </row>
    <row r="1318" spans="1:5" ht="15.55">
      <c r="A1318" s="129"/>
      <c r="B1318" s="274"/>
      <c r="C1318" s="98"/>
      <c r="D1318" s="98"/>
      <c r="E1318" s="276"/>
    </row>
    <row r="1319" spans="1:5" ht="15.55">
      <c r="A1319" s="129"/>
      <c r="B1319" s="274"/>
      <c r="C1319" s="98"/>
      <c r="D1319" s="98"/>
      <c r="E1319" s="276"/>
    </row>
    <row r="1320" spans="1:5" ht="15.55">
      <c r="A1320" s="129"/>
      <c r="B1320" s="274"/>
      <c r="C1320" s="98"/>
      <c r="D1320" s="98"/>
      <c r="E1320" s="276"/>
    </row>
    <row r="1321" spans="1:5" ht="15.55">
      <c r="A1321" s="129"/>
      <c r="B1321" s="274"/>
      <c r="C1321" s="98"/>
      <c r="D1321" s="98"/>
      <c r="E1321" s="276"/>
    </row>
    <row r="1322" spans="1:5" ht="15.55">
      <c r="A1322" s="129"/>
      <c r="B1322" s="274"/>
      <c r="C1322" s="98"/>
      <c r="D1322" s="98"/>
      <c r="E1322" s="276"/>
    </row>
    <row r="1323" spans="1:5" ht="15.55">
      <c r="A1323" s="129"/>
      <c r="B1323" s="274"/>
      <c r="C1323" s="98"/>
      <c r="D1323" s="98"/>
      <c r="E1323" s="276"/>
    </row>
    <row r="1324" spans="1:5" ht="15.55">
      <c r="A1324" s="129"/>
      <c r="B1324" s="274"/>
      <c r="C1324" s="98"/>
      <c r="D1324" s="98"/>
      <c r="E1324" s="276"/>
    </row>
    <row r="1325" spans="1:5" ht="15.55">
      <c r="A1325" s="129"/>
      <c r="B1325" s="274"/>
      <c r="C1325" s="98"/>
      <c r="D1325" s="98"/>
      <c r="E1325" s="276"/>
    </row>
    <row r="1326" spans="1:5" ht="15.55">
      <c r="A1326" s="129"/>
      <c r="B1326" s="274"/>
      <c r="C1326" s="98"/>
      <c r="D1326" s="98"/>
      <c r="E1326" s="276"/>
    </row>
    <row r="1327" spans="1:5" ht="15.55">
      <c r="A1327" s="129"/>
      <c r="B1327" s="274"/>
      <c r="C1327" s="98"/>
      <c r="D1327" s="98"/>
      <c r="E1327" s="276"/>
    </row>
    <row r="1328" spans="1:5" ht="15.55">
      <c r="A1328" s="129"/>
      <c r="B1328" s="274"/>
      <c r="C1328" s="98"/>
      <c r="D1328" s="98"/>
      <c r="E1328" s="276"/>
    </row>
    <row r="1329" spans="1:5" ht="15.55">
      <c r="A1329" s="129"/>
      <c r="B1329" s="274"/>
      <c r="C1329" s="98"/>
      <c r="D1329" s="98"/>
      <c r="E1329" s="276"/>
    </row>
    <row r="1330" spans="1:5" ht="15.55">
      <c r="A1330" s="129"/>
      <c r="B1330" s="274"/>
      <c r="C1330" s="98"/>
      <c r="D1330" s="98"/>
      <c r="E1330" s="276"/>
    </row>
    <row r="1331" spans="1:5" ht="15.55">
      <c r="A1331" s="129"/>
      <c r="B1331" s="274"/>
      <c r="C1331" s="98"/>
      <c r="D1331" s="98"/>
      <c r="E1331" s="276"/>
    </row>
    <row r="1332" spans="1:5" ht="15.55">
      <c r="A1332" s="129"/>
      <c r="B1332" s="274"/>
      <c r="C1332" s="98"/>
      <c r="D1332" s="98"/>
      <c r="E1332" s="276"/>
    </row>
    <row r="1333" spans="1:5" ht="15.55">
      <c r="A1333" s="129"/>
      <c r="B1333" s="274"/>
      <c r="C1333" s="98"/>
      <c r="D1333" s="98"/>
      <c r="E1333" s="276"/>
    </row>
    <row r="1334" spans="1:5" ht="15.55">
      <c r="A1334" s="129"/>
      <c r="B1334" s="274"/>
      <c r="C1334" s="98"/>
      <c r="D1334" s="98"/>
      <c r="E1334" s="276"/>
    </row>
    <row r="1335" spans="1:5" ht="15.55">
      <c r="A1335" s="129"/>
      <c r="B1335" s="274"/>
      <c r="C1335" s="98"/>
      <c r="D1335" s="98"/>
      <c r="E1335" s="276"/>
    </row>
    <row r="1336" spans="1:5" ht="15.55">
      <c r="A1336" s="129"/>
      <c r="B1336" s="274"/>
      <c r="C1336" s="98"/>
      <c r="D1336" s="98"/>
      <c r="E1336" s="276"/>
    </row>
    <row r="1337" spans="1:5" ht="15.55">
      <c r="A1337" s="129"/>
      <c r="B1337" s="274"/>
      <c r="C1337" s="98"/>
      <c r="D1337" s="98"/>
      <c r="E1337" s="276"/>
    </row>
    <row r="1338" spans="1:5" ht="15.55">
      <c r="A1338" s="129"/>
      <c r="B1338" s="274"/>
      <c r="C1338" s="98"/>
      <c r="D1338" s="98"/>
      <c r="E1338" s="276"/>
    </row>
    <row r="1339" spans="1:5" ht="15.55">
      <c r="A1339" s="129"/>
      <c r="B1339" s="274"/>
      <c r="C1339" s="98"/>
      <c r="D1339" s="98"/>
      <c r="E1339" s="276"/>
    </row>
    <row r="1340" spans="1:5" ht="15.55">
      <c r="A1340" s="129"/>
      <c r="B1340" s="274"/>
      <c r="C1340" s="98"/>
      <c r="D1340" s="98"/>
      <c r="E1340" s="276"/>
    </row>
    <row r="1341" spans="1:5" ht="15.55">
      <c r="A1341" s="129"/>
      <c r="B1341" s="274"/>
      <c r="C1341" s="98"/>
      <c r="D1341" s="98"/>
      <c r="E1341" s="276"/>
    </row>
    <row r="1342" spans="1:5" ht="15.55">
      <c r="A1342" s="129"/>
      <c r="B1342" s="274"/>
      <c r="C1342" s="98"/>
      <c r="D1342" s="98"/>
      <c r="E1342" s="276"/>
    </row>
    <row r="1343" spans="1:5" ht="15.55">
      <c r="A1343" s="129"/>
      <c r="B1343" s="274"/>
      <c r="C1343" s="98"/>
      <c r="D1343" s="98"/>
      <c r="E1343" s="276"/>
    </row>
    <row r="1344" spans="1:5" ht="15.55">
      <c r="A1344" s="129"/>
      <c r="B1344" s="274"/>
      <c r="C1344" s="98"/>
      <c r="D1344" s="98"/>
      <c r="E1344" s="276"/>
    </row>
    <row r="1345" spans="1:5" ht="15.55">
      <c r="A1345" s="129"/>
      <c r="B1345" s="274"/>
      <c r="C1345" s="98"/>
      <c r="D1345" s="98"/>
      <c r="E1345" s="276"/>
    </row>
    <row r="1346" spans="1:5" ht="15.55">
      <c r="A1346" s="129"/>
      <c r="B1346" s="274"/>
      <c r="C1346" s="98"/>
      <c r="D1346" s="98"/>
      <c r="E1346" s="276"/>
    </row>
    <row r="1347" spans="1:5" ht="15.55">
      <c r="A1347" s="129"/>
      <c r="B1347" s="274"/>
      <c r="C1347" s="98"/>
      <c r="D1347" s="98"/>
      <c r="E1347" s="276"/>
    </row>
    <row r="1348" spans="1:5" ht="15.55">
      <c r="A1348" s="129"/>
      <c r="B1348" s="274"/>
      <c r="C1348" s="98"/>
      <c r="D1348" s="98"/>
      <c r="E1348" s="276"/>
    </row>
    <row r="1349" spans="1:5" ht="15.55">
      <c r="A1349" s="129"/>
      <c r="B1349" s="274"/>
      <c r="C1349" s="98"/>
      <c r="D1349" s="98"/>
      <c r="E1349" s="276"/>
    </row>
    <row r="1350" spans="1:5" ht="15.55">
      <c r="A1350" s="129"/>
      <c r="B1350" s="274"/>
      <c r="C1350" s="98"/>
      <c r="D1350" s="98"/>
      <c r="E1350" s="276"/>
    </row>
    <row r="1351" spans="1:5" ht="15.55">
      <c r="A1351" s="129"/>
      <c r="B1351" s="274"/>
      <c r="C1351" s="98"/>
      <c r="D1351" s="98"/>
      <c r="E1351" s="276"/>
    </row>
    <row r="1352" spans="1:5" ht="15.55">
      <c r="A1352" s="129"/>
      <c r="B1352" s="274"/>
      <c r="C1352" s="98"/>
      <c r="D1352" s="98"/>
      <c r="E1352" s="276"/>
    </row>
    <row r="1353" spans="1:5" ht="15.55">
      <c r="A1353" s="129"/>
      <c r="B1353" s="274"/>
      <c r="C1353" s="98"/>
      <c r="D1353" s="98"/>
      <c r="E1353" s="276"/>
    </row>
    <row r="1354" spans="1:5" ht="15.55">
      <c r="A1354" s="129"/>
      <c r="B1354" s="274"/>
      <c r="C1354" s="98"/>
      <c r="D1354" s="98"/>
      <c r="E1354" s="276"/>
    </row>
    <row r="1355" spans="1:5" ht="15.55">
      <c r="A1355" s="129"/>
      <c r="B1355" s="274"/>
      <c r="C1355" s="98"/>
      <c r="D1355" s="98"/>
      <c r="E1355" s="276"/>
    </row>
    <row r="1356" spans="1:5" ht="15.55">
      <c r="A1356" s="129"/>
      <c r="B1356" s="274"/>
      <c r="C1356" s="98"/>
      <c r="D1356" s="98"/>
      <c r="E1356" s="276"/>
    </row>
    <row r="1357" spans="1:5" ht="15.55">
      <c r="A1357" s="129"/>
      <c r="B1357" s="274"/>
      <c r="C1357" s="98"/>
      <c r="D1357" s="98"/>
      <c r="E1357" s="276"/>
    </row>
    <row r="1358" spans="1:5" ht="15.55">
      <c r="A1358" s="129"/>
      <c r="B1358" s="274"/>
      <c r="C1358" s="98"/>
      <c r="D1358" s="98"/>
      <c r="E1358" s="276"/>
    </row>
    <row r="1359" spans="1:5" ht="15.55">
      <c r="A1359" s="129"/>
      <c r="B1359" s="274"/>
      <c r="C1359" s="98"/>
      <c r="D1359" s="98"/>
      <c r="E1359" s="276"/>
    </row>
    <row r="1360" spans="1:5" ht="15.55">
      <c r="A1360" s="129"/>
      <c r="B1360" s="274"/>
      <c r="C1360" s="98"/>
      <c r="D1360" s="98"/>
      <c r="E1360" s="276"/>
    </row>
    <row r="1361" spans="1:5" ht="15.55">
      <c r="A1361" s="129"/>
      <c r="B1361" s="274"/>
      <c r="C1361" s="98"/>
      <c r="D1361" s="98"/>
      <c r="E1361" s="276"/>
    </row>
    <row r="1362" spans="1:5" ht="15.55">
      <c r="A1362" s="129"/>
      <c r="B1362" s="274"/>
      <c r="C1362" s="98"/>
      <c r="D1362" s="98"/>
      <c r="E1362" s="276"/>
    </row>
    <row r="1363" spans="1:5" ht="15.55">
      <c r="A1363" s="129"/>
      <c r="B1363" s="274"/>
      <c r="C1363" s="98"/>
      <c r="D1363" s="98"/>
      <c r="E1363" s="276"/>
    </row>
    <row r="1364" spans="1:5" ht="15.55">
      <c r="A1364" s="129"/>
      <c r="B1364" s="274"/>
      <c r="C1364" s="98"/>
      <c r="D1364" s="98"/>
      <c r="E1364" s="276"/>
    </row>
    <row r="1365" spans="1:5" ht="15.55">
      <c r="A1365" s="129"/>
      <c r="B1365" s="274"/>
      <c r="C1365" s="98"/>
      <c r="D1365" s="98"/>
      <c r="E1365" s="276"/>
    </row>
    <row r="1366" spans="1:5" ht="15.55">
      <c r="A1366" s="129"/>
      <c r="B1366" s="274"/>
      <c r="C1366" s="98"/>
      <c r="D1366" s="98"/>
      <c r="E1366" s="276"/>
    </row>
    <row r="1367" spans="1:5" ht="15.55">
      <c r="A1367" s="129"/>
      <c r="B1367" s="274"/>
      <c r="C1367" s="98"/>
      <c r="D1367" s="98"/>
      <c r="E1367" s="276"/>
    </row>
    <row r="1368" spans="1:5" ht="15.55">
      <c r="A1368" s="129"/>
      <c r="B1368" s="274"/>
      <c r="C1368" s="98"/>
      <c r="D1368" s="98"/>
      <c r="E1368" s="276"/>
    </row>
    <row r="1369" spans="1:5" ht="15.55">
      <c r="A1369" s="129"/>
      <c r="B1369" s="274"/>
      <c r="C1369" s="98"/>
      <c r="D1369" s="98"/>
      <c r="E1369" s="276"/>
    </row>
    <row r="1370" spans="1:5" ht="15.55">
      <c r="A1370" s="129"/>
      <c r="B1370" s="274"/>
      <c r="C1370" s="98"/>
      <c r="D1370" s="98"/>
      <c r="E1370" s="276"/>
    </row>
    <row r="1371" spans="1:5" ht="15.55">
      <c r="A1371" s="129"/>
      <c r="B1371" s="274"/>
      <c r="C1371" s="98"/>
      <c r="D1371" s="98"/>
      <c r="E1371" s="276"/>
    </row>
    <row r="1372" spans="1:5" ht="15.55">
      <c r="A1372" s="129"/>
      <c r="B1372" s="274"/>
      <c r="C1372" s="98"/>
      <c r="D1372" s="98"/>
      <c r="E1372" s="276"/>
    </row>
    <row r="1373" spans="1:5" ht="15.55">
      <c r="A1373" s="129"/>
      <c r="B1373" s="274"/>
      <c r="C1373" s="98"/>
      <c r="D1373" s="98"/>
      <c r="E1373" s="276"/>
    </row>
    <row r="1374" spans="1:5" ht="15.55">
      <c r="A1374" s="129"/>
      <c r="B1374" s="274"/>
      <c r="C1374" s="98"/>
      <c r="D1374" s="98"/>
      <c r="E1374" s="276"/>
    </row>
    <row r="1375" spans="1:5" ht="15.55">
      <c r="A1375" s="129"/>
      <c r="B1375" s="274"/>
      <c r="C1375" s="98"/>
      <c r="D1375" s="98"/>
      <c r="E1375" s="276"/>
    </row>
    <row r="1376" spans="1:5" ht="15.55">
      <c r="A1376" s="129"/>
      <c r="B1376" s="274"/>
      <c r="C1376" s="98"/>
      <c r="D1376" s="98"/>
      <c r="E1376" s="276"/>
    </row>
    <row r="1377" spans="1:5" ht="15.55">
      <c r="A1377" s="129"/>
      <c r="B1377" s="274"/>
      <c r="C1377" s="98"/>
      <c r="D1377" s="98"/>
      <c r="E1377" s="276"/>
    </row>
    <row r="1378" spans="1:5" ht="15.55">
      <c r="A1378" s="129"/>
      <c r="B1378" s="274"/>
      <c r="C1378" s="98"/>
      <c r="D1378" s="98"/>
      <c r="E1378" s="276"/>
    </row>
    <row r="1379" spans="1:5" ht="15.55">
      <c r="A1379" s="129"/>
      <c r="B1379" s="274"/>
      <c r="C1379" s="98"/>
      <c r="D1379" s="98"/>
      <c r="E1379" s="276"/>
    </row>
    <row r="1380" spans="1:5" ht="15.55">
      <c r="A1380" s="129"/>
      <c r="B1380" s="274"/>
      <c r="C1380" s="98"/>
      <c r="D1380" s="98"/>
      <c r="E1380" s="276"/>
    </row>
    <row r="1381" spans="1:5" ht="15.55">
      <c r="A1381" s="129"/>
      <c r="B1381" s="274"/>
      <c r="C1381" s="98"/>
      <c r="D1381" s="98"/>
      <c r="E1381" s="276"/>
    </row>
    <row r="1382" spans="1:5" ht="15.55">
      <c r="A1382" s="129"/>
      <c r="B1382" s="274"/>
      <c r="C1382" s="98"/>
      <c r="D1382" s="98"/>
      <c r="E1382" s="276"/>
    </row>
    <row r="1383" spans="1:5" ht="15.55">
      <c r="A1383" s="129"/>
      <c r="B1383" s="274"/>
      <c r="C1383" s="98"/>
      <c r="D1383" s="98"/>
      <c r="E1383" s="276"/>
    </row>
    <row r="1384" spans="1:5" ht="15.55">
      <c r="A1384" s="129"/>
      <c r="B1384" s="274"/>
      <c r="C1384" s="98"/>
      <c r="D1384" s="98"/>
      <c r="E1384" s="276"/>
    </row>
    <row r="1385" spans="1:5" ht="15.55">
      <c r="A1385" s="129"/>
      <c r="B1385" s="274"/>
      <c r="C1385" s="98"/>
      <c r="D1385" s="98"/>
      <c r="E1385" s="276"/>
    </row>
    <row r="1386" spans="1:5" ht="15.55">
      <c r="A1386" s="129"/>
      <c r="B1386" s="274"/>
      <c r="C1386" s="98"/>
      <c r="D1386" s="98"/>
      <c r="E1386" s="276"/>
    </row>
    <row r="1387" spans="1:5" ht="15.55">
      <c r="A1387" s="129"/>
      <c r="B1387" s="274"/>
      <c r="C1387" s="98"/>
      <c r="D1387" s="98"/>
      <c r="E1387" s="276"/>
    </row>
    <row r="1388" spans="1:5" ht="15.55">
      <c r="A1388" s="129"/>
      <c r="B1388" s="274"/>
      <c r="C1388" s="98"/>
      <c r="D1388" s="98"/>
      <c r="E1388" s="276"/>
    </row>
    <row r="1389" spans="1:5" ht="15.55">
      <c r="A1389" s="129"/>
      <c r="B1389" s="274"/>
      <c r="C1389" s="98"/>
      <c r="D1389" s="98"/>
      <c r="E1389" s="276"/>
    </row>
    <row r="1390" spans="1:5" ht="15.55">
      <c r="A1390" s="129"/>
      <c r="B1390" s="274"/>
      <c r="C1390" s="98"/>
      <c r="D1390" s="98"/>
      <c r="E1390" s="276"/>
    </row>
    <row r="1391" spans="1:5" ht="15.55">
      <c r="A1391" s="129"/>
      <c r="B1391" s="274"/>
      <c r="C1391" s="98"/>
      <c r="D1391" s="98"/>
      <c r="E1391" s="276"/>
    </row>
    <row r="1392" spans="1:5" ht="15.55">
      <c r="A1392" s="129"/>
      <c r="B1392" s="274"/>
      <c r="C1392" s="98"/>
      <c r="D1392" s="98"/>
      <c r="E1392" s="276"/>
    </row>
    <row r="1393" spans="1:5" ht="15.55">
      <c r="A1393" s="129"/>
      <c r="B1393" s="274"/>
      <c r="C1393" s="98"/>
      <c r="D1393" s="98"/>
      <c r="E1393" s="276"/>
    </row>
    <row r="1394" spans="1:5" ht="15.55">
      <c r="A1394" s="129"/>
      <c r="B1394" s="274"/>
      <c r="C1394" s="98"/>
      <c r="D1394" s="98"/>
      <c r="E1394" s="276"/>
    </row>
    <row r="1395" spans="1:5" ht="15.55">
      <c r="A1395" s="129"/>
      <c r="B1395" s="274"/>
      <c r="C1395" s="98"/>
      <c r="D1395" s="98"/>
      <c r="E1395" s="276"/>
    </row>
    <row r="1396" spans="1:5" ht="15.55">
      <c r="A1396" s="129"/>
      <c r="B1396" s="274"/>
      <c r="C1396" s="98"/>
      <c r="D1396" s="98"/>
      <c r="E1396" s="276"/>
    </row>
    <row r="1397" spans="1:5" ht="15.55">
      <c r="A1397" s="129"/>
      <c r="B1397" s="274"/>
      <c r="C1397" s="98"/>
      <c r="D1397" s="98"/>
      <c r="E1397" s="276"/>
    </row>
    <row r="1398" spans="1:5" ht="15.55">
      <c r="A1398" s="129"/>
      <c r="B1398" s="274"/>
      <c r="C1398" s="98"/>
      <c r="D1398" s="98"/>
      <c r="E1398" s="276"/>
    </row>
    <row r="1399" spans="1:5" ht="15.55">
      <c r="A1399" s="129"/>
      <c r="B1399" s="274"/>
      <c r="C1399" s="98"/>
      <c r="D1399" s="98"/>
      <c r="E1399" s="276"/>
    </row>
    <row r="1400" spans="1:5" ht="15.55">
      <c r="A1400" s="129"/>
      <c r="B1400" s="274"/>
      <c r="C1400" s="98"/>
      <c r="D1400" s="98"/>
      <c r="E1400" s="276"/>
    </row>
    <row r="1401" spans="1:5" ht="15.55">
      <c r="A1401" s="129"/>
      <c r="B1401" s="274"/>
      <c r="C1401" s="98"/>
      <c r="D1401" s="98"/>
      <c r="E1401" s="276"/>
    </row>
    <row r="1402" spans="1:5" ht="15.55">
      <c r="A1402" s="129"/>
      <c r="B1402" s="274"/>
      <c r="C1402" s="98"/>
      <c r="D1402" s="98"/>
      <c r="E1402" s="276"/>
    </row>
    <row r="1403" spans="1:5" ht="15.55">
      <c r="A1403" s="129"/>
      <c r="B1403" s="274"/>
      <c r="C1403" s="98"/>
      <c r="D1403" s="98"/>
      <c r="E1403" s="276"/>
    </row>
    <row r="1404" spans="1:5" ht="15.55">
      <c r="A1404" s="129"/>
      <c r="B1404" s="274"/>
      <c r="C1404" s="98"/>
      <c r="D1404" s="98"/>
      <c r="E1404" s="276"/>
    </row>
    <row r="1405" spans="1:5" ht="15.55">
      <c r="A1405" s="129"/>
      <c r="B1405" s="274"/>
      <c r="C1405" s="98"/>
      <c r="D1405" s="98"/>
      <c r="E1405" s="276"/>
    </row>
    <row r="1406" spans="1:5" ht="15.55">
      <c r="A1406" s="129"/>
      <c r="B1406" s="274"/>
      <c r="C1406" s="98"/>
      <c r="D1406" s="98"/>
      <c r="E1406" s="276"/>
    </row>
    <row r="1407" spans="1:5" ht="15.55">
      <c r="A1407" s="129"/>
      <c r="B1407" s="274"/>
      <c r="C1407" s="98"/>
      <c r="D1407" s="98"/>
      <c r="E1407" s="276"/>
    </row>
    <row r="1408" spans="1:5" ht="15.55">
      <c r="A1408" s="129"/>
      <c r="B1408" s="274"/>
      <c r="C1408" s="98"/>
      <c r="D1408" s="98"/>
      <c r="E1408" s="276"/>
    </row>
    <row r="1409" spans="1:5" ht="15.55">
      <c r="A1409" s="129"/>
      <c r="B1409" s="274"/>
      <c r="C1409" s="98"/>
      <c r="D1409" s="98"/>
      <c r="E1409" s="276"/>
    </row>
    <row r="1410" spans="1:5" ht="15.55">
      <c r="A1410" s="129"/>
      <c r="B1410" s="274"/>
      <c r="C1410" s="98"/>
      <c r="D1410" s="98"/>
      <c r="E1410" s="276"/>
    </row>
    <row r="1411" spans="1:5" ht="15.55">
      <c r="A1411" s="129"/>
      <c r="B1411" s="274"/>
      <c r="C1411" s="98"/>
      <c r="D1411" s="98"/>
      <c r="E1411" s="276"/>
    </row>
    <row r="1412" spans="1:5" ht="15.55">
      <c r="A1412" s="129"/>
      <c r="B1412" s="274"/>
      <c r="C1412" s="98"/>
      <c r="D1412" s="98"/>
      <c r="E1412" s="276"/>
    </row>
    <row r="1413" spans="1:5" ht="15.55">
      <c r="A1413" s="129"/>
      <c r="B1413" s="274"/>
      <c r="C1413" s="98"/>
      <c r="D1413" s="98"/>
      <c r="E1413" s="276"/>
    </row>
    <row r="1414" spans="1:5" ht="15.55">
      <c r="A1414" s="129"/>
      <c r="B1414" s="274"/>
      <c r="C1414" s="98"/>
      <c r="D1414" s="98"/>
      <c r="E1414" s="276"/>
    </row>
    <row r="1415" spans="1:5" ht="15.55">
      <c r="A1415" s="129"/>
      <c r="B1415" s="274"/>
      <c r="C1415" s="98"/>
      <c r="D1415" s="98"/>
      <c r="E1415" s="276"/>
    </row>
    <row r="1416" spans="1:5" ht="15.55">
      <c r="A1416" s="129"/>
      <c r="B1416" s="274"/>
      <c r="C1416" s="98"/>
      <c r="D1416" s="98"/>
      <c r="E1416" s="276"/>
    </row>
    <row r="1417" spans="1:5" ht="15.55">
      <c r="A1417" s="129"/>
      <c r="B1417" s="274"/>
      <c r="C1417" s="98"/>
      <c r="D1417" s="98"/>
      <c r="E1417" s="276"/>
    </row>
    <row r="1418" spans="1:5" ht="15.55">
      <c r="A1418" s="129"/>
      <c r="B1418" s="274"/>
      <c r="C1418" s="98"/>
      <c r="D1418" s="98"/>
      <c r="E1418" s="276"/>
    </row>
    <row r="1419" spans="1:5" ht="15.55">
      <c r="A1419" s="129"/>
      <c r="B1419" s="274"/>
      <c r="C1419" s="98"/>
      <c r="D1419" s="98"/>
      <c r="E1419" s="276"/>
    </row>
    <row r="1420" spans="1:5" ht="15.55">
      <c r="A1420" s="129"/>
      <c r="B1420" s="274"/>
      <c r="C1420" s="98"/>
      <c r="D1420" s="98"/>
      <c r="E1420" s="276"/>
    </row>
    <row r="1421" spans="1:5" ht="15.55">
      <c r="A1421" s="129"/>
      <c r="B1421" s="274"/>
      <c r="C1421" s="98"/>
      <c r="D1421" s="98"/>
      <c r="E1421" s="276"/>
    </row>
    <row r="1422" spans="1:5" ht="15.55">
      <c r="A1422" s="129"/>
      <c r="B1422" s="274"/>
      <c r="C1422" s="98"/>
      <c r="D1422" s="98"/>
      <c r="E1422" s="276"/>
    </row>
    <row r="1423" spans="1:5" ht="15.55">
      <c r="A1423" s="129"/>
      <c r="B1423" s="274"/>
      <c r="C1423" s="98"/>
      <c r="D1423" s="98"/>
      <c r="E1423" s="276"/>
    </row>
    <row r="1424" spans="1:5" ht="15.55">
      <c r="A1424" s="129"/>
      <c r="B1424" s="274"/>
      <c r="C1424" s="98"/>
      <c r="D1424" s="98"/>
      <c r="E1424" s="276"/>
    </row>
    <row r="1425" spans="1:5" ht="15.55">
      <c r="A1425" s="129"/>
      <c r="B1425" s="274"/>
      <c r="C1425" s="98"/>
      <c r="D1425" s="98"/>
      <c r="E1425" s="276"/>
    </row>
    <row r="1426" spans="1:5" ht="15.55">
      <c r="A1426" s="129"/>
      <c r="B1426" s="274"/>
      <c r="C1426" s="98"/>
      <c r="D1426" s="98"/>
      <c r="E1426" s="276"/>
    </row>
    <row r="1427" spans="1:5" ht="15.55">
      <c r="A1427" s="129"/>
      <c r="B1427" s="274"/>
      <c r="C1427" s="98"/>
      <c r="D1427" s="98"/>
      <c r="E1427" s="276"/>
    </row>
    <row r="1428" spans="1:5" ht="15.55">
      <c r="A1428" s="129"/>
      <c r="B1428" s="274"/>
      <c r="C1428" s="98"/>
      <c r="D1428" s="98"/>
      <c r="E1428" s="276"/>
    </row>
    <row r="1429" spans="1:5" ht="15.55">
      <c r="A1429" s="129"/>
      <c r="B1429" s="274"/>
      <c r="C1429" s="98"/>
      <c r="D1429" s="98"/>
      <c r="E1429" s="276"/>
    </row>
    <row r="1430" spans="1:5" ht="15.55">
      <c r="A1430" s="129"/>
      <c r="B1430" s="274"/>
      <c r="C1430" s="98"/>
      <c r="D1430" s="98"/>
      <c r="E1430" s="276"/>
    </row>
    <row r="1431" spans="1:5" ht="15.55">
      <c r="A1431" s="129"/>
      <c r="B1431" s="274"/>
      <c r="C1431" s="98"/>
      <c r="D1431" s="98"/>
      <c r="E1431" s="276"/>
    </row>
    <row r="1432" spans="1:5" ht="15.55">
      <c r="A1432" s="129"/>
      <c r="B1432" s="274"/>
      <c r="C1432" s="98"/>
      <c r="D1432" s="98"/>
      <c r="E1432" s="276"/>
    </row>
    <row r="1433" spans="1:5" ht="15.55">
      <c r="A1433" s="129"/>
      <c r="B1433" s="274"/>
      <c r="C1433" s="98"/>
      <c r="D1433" s="98"/>
      <c r="E1433" s="276"/>
    </row>
    <row r="1434" spans="1:5" ht="15.55">
      <c r="A1434" s="129"/>
      <c r="B1434" s="274"/>
      <c r="C1434" s="98"/>
      <c r="D1434" s="98"/>
      <c r="E1434" s="276"/>
    </row>
    <row r="1435" spans="1:5" ht="15.55">
      <c r="A1435" s="129"/>
      <c r="B1435" s="274"/>
      <c r="C1435" s="98"/>
      <c r="D1435" s="98"/>
      <c r="E1435" s="276"/>
    </row>
    <row r="1436" spans="1:5" ht="15.55">
      <c r="A1436" s="129"/>
      <c r="B1436" s="274"/>
      <c r="C1436" s="98"/>
      <c r="D1436" s="98"/>
      <c r="E1436" s="276"/>
    </row>
    <row r="1437" spans="1:5" ht="15.55">
      <c r="A1437" s="129"/>
      <c r="B1437" s="274"/>
      <c r="C1437" s="98"/>
      <c r="D1437" s="98"/>
      <c r="E1437" s="276"/>
    </row>
    <row r="1438" spans="1:5" ht="15.55">
      <c r="A1438" s="129"/>
      <c r="B1438" s="274"/>
      <c r="C1438" s="98"/>
      <c r="D1438" s="98"/>
      <c r="E1438" s="276"/>
    </row>
    <row r="1439" spans="1:5" ht="15.55">
      <c r="A1439" s="129"/>
      <c r="B1439" s="274"/>
      <c r="C1439" s="98"/>
      <c r="D1439" s="98"/>
      <c r="E1439" s="276"/>
    </row>
    <row r="1440" spans="1:5" ht="15.55">
      <c r="A1440" s="129"/>
      <c r="B1440" s="274"/>
      <c r="C1440" s="98"/>
      <c r="D1440" s="98"/>
      <c r="E1440" s="276"/>
    </row>
    <row r="1441" spans="1:5" ht="15.55">
      <c r="A1441" s="129"/>
      <c r="B1441" s="274"/>
      <c r="C1441" s="98"/>
      <c r="D1441" s="98"/>
      <c r="E1441" s="276"/>
    </row>
    <row r="1442" spans="1:5" ht="15.55">
      <c r="A1442" s="129"/>
      <c r="B1442" s="274"/>
      <c r="C1442" s="98"/>
      <c r="D1442" s="98"/>
      <c r="E1442" s="276"/>
    </row>
    <row r="1443" spans="1:5" ht="15.55">
      <c r="A1443" s="129"/>
      <c r="B1443" s="274"/>
      <c r="C1443" s="98"/>
      <c r="D1443" s="98"/>
      <c r="E1443" s="276"/>
    </row>
    <row r="1444" spans="1:5" ht="15.55">
      <c r="A1444" s="129"/>
      <c r="B1444" s="274"/>
      <c r="C1444" s="98"/>
      <c r="D1444" s="98"/>
      <c r="E1444" s="276"/>
    </row>
    <row r="1445" spans="1:5" ht="15.55">
      <c r="A1445" s="129"/>
      <c r="B1445" s="274"/>
      <c r="C1445" s="98"/>
      <c r="D1445" s="98"/>
      <c r="E1445" s="276"/>
    </row>
    <row r="1446" spans="1:5" ht="15.55">
      <c r="A1446" s="129"/>
      <c r="B1446" s="274"/>
      <c r="C1446" s="98"/>
      <c r="D1446" s="98"/>
      <c r="E1446" s="276"/>
    </row>
    <row r="1447" spans="1:5" ht="15.55">
      <c r="A1447" s="129"/>
      <c r="B1447" s="274"/>
      <c r="C1447" s="98"/>
      <c r="D1447" s="98"/>
      <c r="E1447" s="276"/>
    </row>
    <row r="1448" spans="1:5" ht="15.55">
      <c r="A1448" s="129"/>
      <c r="B1448" s="274"/>
      <c r="C1448" s="98"/>
      <c r="D1448" s="98"/>
      <c r="E1448" s="276"/>
    </row>
    <row r="1449" spans="1:5" ht="15.55">
      <c r="A1449" s="129"/>
      <c r="B1449" s="274"/>
      <c r="C1449" s="98"/>
      <c r="D1449" s="98"/>
      <c r="E1449" s="276"/>
    </row>
    <row r="1450" spans="1:5" ht="15.55">
      <c r="A1450" s="129"/>
      <c r="B1450" s="274"/>
      <c r="C1450" s="98"/>
      <c r="D1450" s="98"/>
      <c r="E1450" s="276"/>
    </row>
    <row r="1451" spans="1:5" ht="15.55">
      <c r="A1451" s="129"/>
      <c r="B1451" s="274"/>
      <c r="C1451" s="98"/>
      <c r="D1451" s="98"/>
      <c r="E1451" s="276"/>
    </row>
    <row r="1452" spans="1:5" ht="15.55">
      <c r="A1452" s="129"/>
      <c r="B1452" s="274"/>
      <c r="C1452" s="98"/>
      <c r="D1452" s="98"/>
      <c r="E1452" s="276"/>
    </row>
    <row r="1453" spans="1:5" ht="15.55">
      <c r="A1453" s="129"/>
      <c r="B1453" s="274"/>
      <c r="C1453" s="98"/>
      <c r="D1453" s="98"/>
      <c r="E1453" s="276"/>
    </row>
    <row r="1454" spans="1:5" ht="15.55">
      <c r="A1454" s="129"/>
      <c r="B1454" s="274"/>
      <c r="C1454" s="98"/>
      <c r="D1454" s="98"/>
      <c r="E1454" s="276"/>
    </row>
    <row r="1455" spans="1:5" ht="15.55">
      <c r="A1455" s="129"/>
      <c r="B1455" s="274"/>
      <c r="C1455" s="98"/>
      <c r="D1455" s="98"/>
      <c r="E1455" s="276"/>
    </row>
    <row r="1456" spans="1:5" ht="15.55">
      <c r="A1456" s="129"/>
      <c r="B1456" s="274"/>
      <c r="C1456" s="98"/>
      <c r="D1456" s="98"/>
      <c r="E1456" s="276"/>
    </row>
    <row r="1457" spans="1:5" ht="15.55">
      <c r="A1457" s="129"/>
      <c r="B1457" s="274"/>
      <c r="C1457" s="98"/>
      <c r="D1457" s="98"/>
      <c r="E1457" s="276"/>
    </row>
    <row r="1458" spans="1:5" ht="15.55">
      <c r="A1458" s="129"/>
      <c r="B1458" s="274"/>
      <c r="C1458" s="98"/>
      <c r="D1458" s="98"/>
      <c r="E1458" s="276"/>
    </row>
    <row r="1459" spans="1:5" ht="15.55">
      <c r="A1459" s="129"/>
      <c r="B1459" s="274"/>
      <c r="C1459" s="98"/>
      <c r="D1459" s="98"/>
      <c r="E1459" s="276"/>
    </row>
    <row r="1460" spans="1:5" ht="15.55">
      <c r="A1460" s="129"/>
      <c r="B1460" s="274"/>
      <c r="C1460" s="98"/>
      <c r="D1460" s="98"/>
      <c r="E1460" s="276"/>
    </row>
    <row r="1461" spans="1:5" ht="15.55">
      <c r="A1461" s="129"/>
      <c r="B1461" s="274"/>
      <c r="C1461" s="98"/>
      <c r="D1461" s="98"/>
      <c r="E1461" s="276"/>
    </row>
    <row r="1462" spans="1:5" ht="15.55">
      <c r="A1462" s="129"/>
      <c r="B1462" s="274"/>
      <c r="C1462" s="98"/>
      <c r="D1462" s="98"/>
      <c r="E1462" s="276"/>
    </row>
    <row r="1463" spans="1:5" ht="15.55">
      <c r="A1463" s="129"/>
      <c r="B1463" s="274"/>
      <c r="C1463" s="98"/>
      <c r="D1463" s="98"/>
      <c r="E1463" s="276"/>
    </row>
    <row r="1464" spans="1:5" ht="15.55">
      <c r="A1464" s="129"/>
      <c r="B1464" s="274"/>
      <c r="C1464" s="98"/>
      <c r="D1464" s="98"/>
      <c r="E1464" s="276"/>
    </row>
    <row r="1465" spans="1:5" ht="15.55">
      <c r="A1465" s="129"/>
      <c r="B1465" s="274"/>
      <c r="C1465" s="98"/>
      <c r="D1465" s="98"/>
      <c r="E1465" s="276"/>
    </row>
    <row r="1466" spans="1:5" ht="15.55">
      <c r="A1466" s="129"/>
      <c r="B1466" s="274"/>
      <c r="C1466" s="98"/>
      <c r="D1466" s="98"/>
      <c r="E1466" s="276"/>
    </row>
    <row r="1467" spans="1:5" ht="15.55">
      <c r="A1467" s="129"/>
      <c r="B1467" s="274"/>
      <c r="C1467" s="98"/>
      <c r="D1467" s="98"/>
      <c r="E1467" s="276"/>
    </row>
    <row r="1468" spans="1:5" ht="15.55">
      <c r="A1468" s="129"/>
      <c r="B1468" s="274"/>
      <c r="C1468" s="98"/>
      <c r="D1468" s="98"/>
      <c r="E1468" s="276"/>
    </row>
    <row r="1469" spans="1:5" ht="15.55">
      <c r="A1469" s="129"/>
      <c r="B1469" s="274"/>
      <c r="C1469" s="98"/>
      <c r="D1469" s="98"/>
      <c r="E1469" s="276"/>
    </row>
    <row r="1470" spans="1:5" ht="15.55">
      <c r="A1470" s="129"/>
      <c r="B1470" s="274"/>
      <c r="C1470" s="98"/>
      <c r="D1470" s="98"/>
      <c r="E1470" s="276"/>
    </row>
    <row r="1471" spans="1:5" ht="15.55">
      <c r="A1471" s="129"/>
      <c r="B1471" s="274"/>
      <c r="C1471" s="98"/>
      <c r="D1471" s="98"/>
      <c r="E1471" s="276"/>
    </row>
    <row r="1472" spans="1:5" ht="15.55">
      <c r="A1472" s="129"/>
      <c r="B1472" s="274"/>
      <c r="C1472" s="98"/>
      <c r="D1472" s="98"/>
      <c r="E1472" s="276"/>
    </row>
    <row r="1473" spans="1:5" ht="15.55">
      <c r="A1473" s="129"/>
      <c r="B1473" s="274"/>
      <c r="C1473" s="98"/>
      <c r="D1473" s="98"/>
      <c r="E1473" s="276"/>
    </row>
    <row r="1474" spans="1:5" ht="15.55">
      <c r="A1474" s="129"/>
      <c r="B1474" s="274"/>
      <c r="C1474" s="98"/>
      <c r="D1474" s="98"/>
      <c r="E1474" s="276"/>
    </row>
    <row r="1475" spans="1:5" ht="15.55">
      <c r="A1475" s="129"/>
      <c r="B1475" s="274"/>
      <c r="C1475" s="98"/>
      <c r="D1475" s="98"/>
      <c r="E1475" s="276"/>
    </row>
    <row r="1476" spans="1:5" ht="15.55">
      <c r="A1476" s="129"/>
      <c r="B1476" s="274"/>
      <c r="C1476" s="98"/>
      <c r="D1476" s="98"/>
      <c r="E1476" s="276"/>
    </row>
    <row r="1477" spans="1:5" ht="15.55">
      <c r="A1477" s="129"/>
      <c r="B1477" s="274"/>
      <c r="C1477" s="98"/>
      <c r="D1477" s="98"/>
      <c r="E1477" s="276"/>
    </row>
    <row r="1478" spans="1:5" ht="15.55">
      <c r="A1478" s="129"/>
      <c r="B1478" s="274"/>
      <c r="C1478" s="98"/>
      <c r="D1478" s="98"/>
      <c r="E1478" s="276"/>
    </row>
    <row r="1479" spans="1:5" ht="15.55">
      <c r="A1479" s="129"/>
      <c r="B1479" s="274"/>
      <c r="C1479" s="98"/>
      <c r="D1479" s="98"/>
      <c r="E1479" s="276"/>
    </row>
    <row r="1480" spans="1:5" ht="15.55">
      <c r="A1480" s="129"/>
      <c r="B1480" s="274"/>
      <c r="C1480" s="98"/>
      <c r="D1480" s="98"/>
      <c r="E1480" s="276"/>
    </row>
    <row r="1481" spans="1:5" ht="15.55">
      <c r="A1481" s="129"/>
      <c r="B1481" s="274"/>
      <c r="C1481" s="98"/>
      <c r="D1481" s="98"/>
      <c r="E1481" s="276"/>
    </row>
    <row r="1482" spans="1:5" ht="15.55">
      <c r="A1482" s="129"/>
      <c r="B1482" s="274"/>
      <c r="C1482" s="98"/>
      <c r="D1482" s="98"/>
      <c r="E1482" s="276"/>
    </row>
    <row r="1483" spans="1:5" ht="15.55">
      <c r="A1483" s="129"/>
      <c r="B1483" s="274"/>
      <c r="C1483" s="98"/>
      <c r="D1483" s="98"/>
      <c r="E1483" s="276"/>
    </row>
    <row r="1484" spans="1:5" ht="15.55">
      <c r="A1484" s="129"/>
      <c r="B1484" s="274"/>
      <c r="C1484" s="98"/>
      <c r="D1484" s="98"/>
      <c r="E1484" s="276"/>
    </row>
    <row r="1485" spans="1:5" ht="15.55">
      <c r="A1485" s="129"/>
      <c r="B1485" s="274"/>
      <c r="C1485" s="98"/>
      <c r="D1485" s="98"/>
      <c r="E1485" s="276"/>
    </row>
    <row r="1486" spans="1:5" ht="15.55">
      <c r="A1486" s="129"/>
      <c r="B1486" s="274"/>
      <c r="C1486" s="98"/>
      <c r="D1486" s="98"/>
      <c r="E1486" s="276"/>
    </row>
    <row r="1487" spans="1:5" ht="15.55">
      <c r="A1487" s="129"/>
      <c r="B1487" s="274"/>
      <c r="C1487" s="98"/>
      <c r="D1487" s="98"/>
      <c r="E1487" s="276"/>
    </row>
    <row r="1488" spans="1:5" ht="15.55">
      <c r="A1488" s="129"/>
      <c r="B1488" s="274"/>
      <c r="C1488" s="98"/>
      <c r="D1488" s="98"/>
      <c r="E1488" s="276"/>
    </row>
    <row r="1489" spans="1:5" ht="15.55">
      <c r="A1489" s="129"/>
      <c r="B1489" s="274"/>
      <c r="C1489" s="98"/>
      <c r="D1489" s="98"/>
      <c r="E1489" s="276"/>
    </row>
    <row r="1490" spans="1:5" ht="15.55">
      <c r="A1490" s="129"/>
      <c r="B1490" s="274"/>
      <c r="C1490" s="98"/>
      <c r="D1490" s="98"/>
      <c r="E1490" s="276"/>
    </row>
    <row r="1491" spans="1:5" ht="15.55">
      <c r="A1491" s="129"/>
      <c r="B1491" s="274"/>
      <c r="C1491" s="98"/>
      <c r="D1491" s="98"/>
      <c r="E1491" s="276"/>
    </row>
    <row r="1492" spans="1:5" ht="15.55">
      <c r="A1492" s="129"/>
      <c r="B1492" s="274"/>
      <c r="C1492" s="98"/>
      <c r="D1492" s="98"/>
      <c r="E1492" s="276"/>
    </row>
    <row r="1493" spans="1:5" ht="15.55">
      <c r="A1493" s="129"/>
      <c r="B1493" s="274"/>
      <c r="C1493" s="98"/>
      <c r="D1493" s="98"/>
      <c r="E1493" s="276"/>
    </row>
    <row r="1494" spans="1:5" ht="15.55">
      <c r="A1494" s="129"/>
      <c r="B1494" s="274"/>
      <c r="C1494" s="98"/>
      <c r="D1494" s="98"/>
      <c r="E1494" s="276"/>
    </row>
    <row r="1495" spans="1:5" ht="15.55">
      <c r="A1495" s="129"/>
      <c r="B1495" s="274"/>
      <c r="C1495" s="98"/>
      <c r="D1495" s="98"/>
      <c r="E1495" s="276"/>
    </row>
    <row r="1496" spans="1:5" ht="15.55">
      <c r="A1496" s="129"/>
      <c r="B1496" s="274"/>
      <c r="C1496" s="98"/>
      <c r="D1496" s="98"/>
      <c r="E1496" s="276"/>
    </row>
    <row r="1497" spans="1:5" ht="15.55">
      <c r="A1497" s="129"/>
      <c r="B1497" s="274"/>
      <c r="C1497" s="98"/>
      <c r="D1497" s="98"/>
      <c r="E1497" s="276"/>
    </row>
    <row r="1498" spans="1:5" ht="15.55">
      <c r="A1498" s="129"/>
      <c r="B1498" s="274"/>
      <c r="C1498" s="98"/>
      <c r="D1498" s="98"/>
      <c r="E1498" s="276"/>
    </row>
    <row r="1499" spans="1:5" ht="15.55">
      <c r="A1499" s="129"/>
      <c r="B1499" s="274"/>
      <c r="C1499" s="98"/>
      <c r="D1499" s="98"/>
      <c r="E1499" s="276"/>
    </row>
    <row r="1500" spans="1:5" ht="15.55">
      <c r="A1500" s="129"/>
      <c r="B1500" s="274"/>
      <c r="C1500" s="98"/>
      <c r="D1500" s="98"/>
      <c r="E1500" s="276"/>
    </row>
    <row r="1501" spans="1:5" ht="15.55">
      <c r="A1501" s="129"/>
      <c r="B1501" s="274"/>
      <c r="C1501" s="98"/>
      <c r="D1501" s="98"/>
      <c r="E1501" s="276"/>
    </row>
    <row r="1502" spans="1:5" ht="15.55">
      <c r="A1502" s="129"/>
      <c r="B1502" s="274"/>
      <c r="C1502" s="98"/>
      <c r="D1502" s="98"/>
      <c r="E1502" s="276"/>
    </row>
    <row r="1503" spans="1:5" ht="15.55">
      <c r="A1503" s="129"/>
      <c r="B1503" s="274"/>
      <c r="C1503" s="98"/>
      <c r="D1503" s="98"/>
      <c r="E1503" s="276"/>
    </row>
    <row r="1504" spans="1:5" ht="15.55">
      <c r="A1504" s="129"/>
      <c r="B1504" s="274"/>
      <c r="C1504" s="98"/>
      <c r="D1504" s="98"/>
      <c r="E1504" s="276"/>
    </row>
    <row r="1505" spans="1:5" ht="15.55">
      <c r="A1505" s="129"/>
      <c r="B1505" s="274"/>
      <c r="C1505" s="98"/>
      <c r="D1505" s="98"/>
      <c r="E1505" s="276"/>
    </row>
    <row r="1506" spans="1:5" ht="15.55">
      <c r="A1506" s="129"/>
      <c r="B1506" s="274"/>
      <c r="C1506" s="98"/>
      <c r="D1506" s="98"/>
      <c r="E1506" s="276"/>
    </row>
    <row r="1507" spans="1:5" ht="15.55">
      <c r="A1507" s="129"/>
      <c r="B1507" s="274"/>
      <c r="C1507" s="98"/>
      <c r="D1507" s="98"/>
      <c r="E1507" s="276"/>
    </row>
    <row r="1508" spans="1:5" ht="15.55">
      <c r="A1508" s="129"/>
      <c r="B1508" s="274"/>
      <c r="C1508" s="98"/>
      <c r="D1508" s="98"/>
      <c r="E1508" s="276"/>
    </row>
    <row r="1509" spans="1:5" ht="15.55">
      <c r="A1509" s="129"/>
      <c r="B1509" s="274"/>
      <c r="C1509" s="98"/>
      <c r="D1509" s="98"/>
      <c r="E1509" s="276"/>
    </row>
    <row r="1510" spans="1:5" ht="15.55">
      <c r="A1510" s="129"/>
      <c r="B1510" s="274"/>
      <c r="C1510" s="98"/>
      <c r="D1510" s="98"/>
      <c r="E1510" s="276"/>
    </row>
    <row r="1511" spans="1:5" ht="15.55">
      <c r="A1511" s="129"/>
      <c r="B1511" s="274"/>
      <c r="C1511" s="98"/>
      <c r="D1511" s="98"/>
      <c r="E1511" s="276"/>
    </row>
    <row r="1512" spans="1:5" ht="15.55">
      <c r="A1512" s="129"/>
      <c r="B1512" s="274"/>
      <c r="C1512" s="98"/>
      <c r="D1512" s="98"/>
      <c r="E1512" s="276"/>
    </row>
    <row r="1513" spans="1:5" ht="15.55">
      <c r="A1513" s="129"/>
      <c r="B1513" s="274"/>
      <c r="C1513" s="98"/>
      <c r="D1513" s="98"/>
      <c r="E1513" s="276"/>
    </row>
    <row r="1514" spans="1:5" ht="15.55">
      <c r="A1514" s="129"/>
      <c r="B1514" s="274"/>
      <c r="C1514" s="98"/>
      <c r="D1514" s="98"/>
      <c r="E1514" s="276"/>
    </row>
    <row r="1515" spans="1:5" ht="15.55">
      <c r="A1515" s="129"/>
      <c r="B1515" s="274"/>
      <c r="C1515" s="98"/>
      <c r="D1515" s="98"/>
      <c r="E1515" s="276"/>
    </row>
    <row r="1516" spans="1:5" ht="15.55">
      <c r="A1516" s="129"/>
      <c r="B1516" s="274"/>
      <c r="C1516" s="98"/>
      <c r="D1516" s="98"/>
      <c r="E1516" s="276"/>
    </row>
    <row r="1517" spans="1:5" ht="15.55">
      <c r="A1517" s="129"/>
      <c r="B1517" s="274"/>
      <c r="C1517" s="98"/>
      <c r="D1517" s="98"/>
      <c r="E1517" s="276"/>
    </row>
    <row r="1518" spans="1:5" ht="15.55">
      <c r="A1518" s="129"/>
      <c r="B1518" s="274"/>
      <c r="C1518" s="98"/>
      <c r="D1518" s="98"/>
      <c r="E1518" s="276"/>
    </row>
    <row r="1519" spans="1:5" ht="15.55">
      <c r="A1519" s="129"/>
      <c r="B1519" s="274"/>
      <c r="C1519" s="98"/>
      <c r="D1519" s="98"/>
      <c r="E1519" s="276"/>
    </row>
    <row r="1520" spans="1:5" ht="15.55">
      <c r="A1520" s="129"/>
      <c r="B1520" s="274"/>
      <c r="C1520" s="98"/>
      <c r="D1520" s="98"/>
      <c r="E1520" s="276"/>
    </row>
    <row r="1521" spans="1:5" ht="15.55">
      <c r="A1521" s="129"/>
      <c r="B1521" s="274"/>
      <c r="C1521" s="98"/>
      <c r="D1521" s="98"/>
      <c r="E1521" s="276"/>
    </row>
    <row r="1522" spans="1:5" ht="15.55">
      <c r="A1522" s="129"/>
      <c r="B1522" s="274"/>
      <c r="C1522" s="98"/>
      <c r="D1522" s="98"/>
      <c r="E1522" s="276"/>
    </row>
    <row r="1523" spans="1:5" ht="15.55">
      <c r="A1523" s="129"/>
      <c r="B1523" s="274"/>
      <c r="C1523" s="98"/>
      <c r="D1523" s="98"/>
      <c r="E1523" s="276"/>
    </row>
    <row r="1524" spans="1:5" ht="15.55">
      <c r="A1524" s="129"/>
      <c r="B1524" s="274"/>
      <c r="C1524" s="98"/>
      <c r="D1524" s="98"/>
      <c r="E1524" s="276"/>
    </row>
    <row r="1525" spans="1:5" ht="15.55">
      <c r="A1525" s="129"/>
      <c r="B1525" s="274"/>
      <c r="C1525" s="98"/>
      <c r="D1525" s="98"/>
      <c r="E1525" s="276"/>
    </row>
    <row r="1526" spans="1:5" ht="15.55">
      <c r="A1526" s="129"/>
      <c r="B1526" s="274"/>
      <c r="C1526" s="98"/>
      <c r="D1526" s="98"/>
      <c r="E1526" s="276"/>
    </row>
    <row r="1527" spans="1:5" ht="15.55">
      <c r="A1527" s="129"/>
      <c r="B1527" s="274"/>
      <c r="C1527" s="98"/>
      <c r="D1527" s="98"/>
      <c r="E1527" s="276"/>
    </row>
    <row r="1528" spans="1:5" ht="15.55">
      <c r="A1528" s="129"/>
      <c r="B1528" s="274"/>
      <c r="C1528" s="98"/>
      <c r="D1528" s="98"/>
      <c r="E1528" s="276"/>
    </row>
    <row r="1529" spans="1:5" ht="15.55">
      <c r="A1529" s="129"/>
      <c r="B1529" s="274"/>
      <c r="C1529" s="98"/>
      <c r="D1529" s="98"/>
      <c r="E1529" s="276"/>
    </row>
    <row r="1530" spans="1:5" ht="15.55">
      <c r="A1530" s="129"/>
      <c r="B1530" s="274"/>
      <c r="C1530" s="98"/>
      <c r="D1530" s="98"/>
      <c r="E1530" s="276"/>
    </row>
    <row r="1531" spans="1:5" ht="15.55">
      <c r="A1531" s="129"/>
      <c r="B1531" s="274"/>
      <c r="C1531" s="98"/>
      <c r="D1531" s="98"/>
      <c r="E1531" s="276"/>
    </row>
    <row r="1532" spans="1:5" ht="15.55">
      <c r="A1532" s="129"/>
      <c r="B1532" s="274"/>
      <c r="C1532" s="98"/>
      <c r="D1532" s="98"/>
      <c r="E1532" s="276"/>
    </row>
    <row r="1533" spans="1:5" ht="15.55">
      <c r="A1533" s="129"/>
      <c r="B1533" s="274"/>
      <c r="C1533" s="98"/>
      <c r="D1533" s="98"/>
      <c r="E1533" s="276"/>
    </row>
    <row r="1534" spans="1:5" ht="15.55">
      <c r="A1534" s="129"/>
      <c r="B1534" s="274"/>
      <c r="C1534" s="98"/>
      <c r="D1534" s="98"/>
      <c r="E1534" s="276"/>
    </row>
    <row r="1535" spans="1:5" ht="15.55">
      <c r="A1535" s="129"/>
      <c r="B1535" s="274"/>
      <c r="C1535" s="98"/>
      <c r="D1535" s="98"/>
      <c r="E1535" s="276"/>
    </row>
    <row r="1536" spans="1:5" ht="15.55">
      <c r="A1536" s="129"/>
      <c r="B1536" s="274"/>
      <c r="C1536" s="98"/>
      <c r="D1536" s="98"/>
      <c r="E1536" s="276"/>
    </row>
    <row r="1537" spans="1:5" ht="15.55">
      <c r="A1537" s="129"/>
      <c r="B1537" s="274"/>
      <c r="C1537" s="98"/>
      <c r="D1537" s="98"/>
      <c r="E1537" s="276"/>
    </row>
    <row r="1538" spans="1:5" ht="15.55">
      <c r="A1538" s="129"/>
      <c r="B1538" s="274"/>
      <c r="C1538" s="98"/>
      <c r="D1538" s="98"/>
      <c r="E1538" s="276"/>
    </row>
    <row r="1539" spans="1:5" ht="15.55">
      <c r="A1539" s="129"/>
      <c r="B1539" s="274"/>
      <c r="C1539" s="98"/>
      <c r="D1539" s="98"/>
      <c r="E1539" s="276"/>
    </row>
    <row r="1540" spans="1:5" ht="15.55">
      <c r="A1540" s="129"/>
      <c r="B1540" s="274"/>
      <c r="C1540" s="98"/>
      <c r="D1540" s="98"/>
      <c r="E1540" s="276"/>
    </row>
    <row r="1541" spans="1:5" ht="15.55">
      <c r="A1541" s="129"/>
      <c r="B1541" s="274"/>
      <c r="C1541" s="98"/>
      <c r="D1541" s="98"/>
      <c r="E1541" s="276"/>
    </row>
    <row r="1542" spans="1:5" ht="15.55">
      <c r="A1542" s="129"/>
      <c r="B1542" s="274"/>
      <c r="C1542" s="98"/>
      <c r="D1542" s="98"/>
      <c r="E1542" s="276"/>
    </row>
    <row r="1543" spans="1:5" ht="15.55">
      <c r="A1543" s="129"/>
      <c r="B1543" s="274"/>
      <c r="C1543" s="98"/>
      <c r="D1543" s="98"/>
      <c r="E1543" s="276"/>
    </row>
    <row r="1544" spans="1:5" ht="15.55">
      <c r="A1544" s="129"/>
      <c r="B1544" s="274"/>
      <c r="C1544" s="98"/>
      <c r="D1544" s="98"/>
      <c r="E1544" s="276"/>
    </row>
    <row r="1545" spans="1:5" ht="15.55">
      <c r="A1545" s="129"/>
      <c r="B1545" s="274"/>
      <c r="C1545" s="98"/>
      <c r="D1545" s="98"/>
      <c r="E1545" s="276"/>
    </row>
    <row r="1546" spans="1:5" ht="15.55">
      <c r="A1546" s="129"/>
      <c r="B1546" s="274"/>
      <c r="C1546" s="98"/>
      <c r="D1546" s="98"/>
      <c r="E1546" s="276"/>
    </row>
    <row r="1547" spans="1:5" ht="15.55">
      <c r="A1547" s="129"/>
      <c r="B1547" s="274"/>
      <c r="C1547" s="98"/>
      <c r="D1547" s="98"/>
      <c r="E1547" s="276"/>
    </row>
    <row r="1548" spans="1:5" ht="15.55">
      <c r="A1548" s="129"/>
      <c r="B1548" s="274"/>
      <c r="C1548" s="98"/>
      <c r="D1548" s="98"/>
      <c r="E1548" s="276"/>
    </row>
    <row r="1549" spans="1:5" ht="15.55">
      <c r="A1549" s="129"/>
      <c r="B1549" s="274"/>
      <c r="C1549" s="98"/>
      <c r="D1549" s="98"/>
      <c r="E1549" s="276"/>
    </row>
    <row r="1550" spans="1:5" ht="15.55">
      <c r="A1550" s="129"/>
      <c r="B1550" s="274"/>
      <c r="C1550" s="98"/>
      <c r="D1550" s="98"/>
      <c r="E1550" s="276"/>
    </row>
    <row r="1551" spans="1:5" ht="15.55">
      <c r="A1551" s="129"/>
      <c r="B1551" s="274"/>
      <c r="C1551" s="98"/>
      <c r="D1551" s="98"/>
      <c r="E1551" s="276"/>
    </row>
    <row r="1552" spans="1:5" ht="15.55">
      <c r="A1552" s="129"/>
      <c r="B1552" s="274"/>
      <c r="C1552" s="98"/>
      <c r="D1552" s="98"/>
      <c r="E1552" s="276"/>
    </row>
    <row r="1553" spans="1:5" ht="15.55">
      <c r="A1553" s="129"/>
      <c r="B1553" s="274"/>
      <c r="C1553" s="98"/>
      <c r="D1553" s="98"/>
      <c r="E1553" s="276"/>
    </row>
    <row r="1554" spans="1:5" ht="15.55">
      <c r="A1554" s="129"/>
      <c r="B1554" s="274"/>
      <c r="C1554" s="98"/>
      <c r="D1554" s="98"/>
      <c r="E1554" s="276"/>
    </row>
    <row r="1555" spans="1:5" ht="15.55">
      <c r="A1555" s="129"/>
      <c r="B1555" s="274"/>
      <c r="C1555" s="98"/>
      <c r="D1555" s="98"/>
      <c r="E1555" s="276"/>
    </row>
    <row r="1556" spans="1:5" ht="15.55">
      <c r="A1556" s="129"/>
      <c r="B1556" s="274"/>
      <c r="C1556" s="98"/>
      <c r="D1556" s="98"/>
      <c r="E1556" s="276"/>
    </row>
    <row r="1557" spans="1:5" ht="15.55">
      <c r="A1557" s="129"/>
      <c r="B1557" s="274"/>
      <c r="C1557" s="98"/>
      <c r="D1557" s="98"/>
      <c r="E1557" s="276"/>
    </row>
    <row r="1558" spans="1:5" ht="15.55">
      <c r="A1558" s="129"/>
      <c r="B1558" s="274"/>
      <c r="C1558" s="98"/>
      <c r="D1558" s="98"/>
      <c r="E1558" s="276"/>
    </row>
    <row r="1559" spans="1:5" ht="15.55">
      <c r="A1559" s="129"/>
      <c r="B1559" s="274"/>
      <c r="C1559" s="98"/>
      <c r="D1559" s="98"/>
      <c r="E1559" s="276"/>
    </row>
    <row r="1560" spans="1:5" ht="15.55">
      <c r="A1560" s="129"/>
      <c r="B1560" s="274"/>
      <c r="C1560" s="98"/>
      <c r="D1560" s="98"/>
      <c r="E1560" s="276"/>
    </row>
    <row r="1561" spans="1:5" ht="15.55">
      <c r="A1561" s="129"/>
      <c r="B1561" s="274"/>
      <c r="C1561" s="98"/>
      <c r="D1561" s="98"/>
      <c r="E1561" s="276"/>
    </row>
    <row r="1562" spans="1:5" ht="15.55">
      <c r="A1562" s="129"/>
      <c r="B1562" s="274"/>
      <c r="C1562" s="98"/>
      <c r="D1562" s="98"/>
      <c r="E1562" s="276"/>
    </row>
    <row r="1563" spans="1:5" ht="15.55">
      <c r="A1563" s="129"/>
      <c r="B1563" s="274"/>
      <c r="C1563" s="98"/>
      <c r="D1563" s="98"/>
      <c r="E1563" s="276"/>
    </row>
    <row r="1564" spans="1:5" ht="15.55">
      <c r="A1564" s="129"/>
      <c r="B1564" s="274"/>
      <c r="C1564" s="98"/>
      <c r="D1564" s="98"/>
      <c r="E1564" s="276"/>
    </row>
    <row r="1565" spans="1:5" ht="15.55">
      <c r="A1565" s="129"/>
      <c r="B1565" s="274"/>
      <c r="C1565" s="98"/>
      <c r="D1565" s="98"/>
      <c r="E1565" s="276"/>
    </row>
    <row r="1566" spans="1:5" ht="15.55">
      <c r="A1566" s="129"/>
      <c r="B1566" s="274"/>
      <c r="C1566" s="98"/>
      <c r="D1566" s="98"/>
      <c r="E1566" s="276"/>
    </row>
    <row r="1567" spans="1:5" ht="15.55">
      <c r="A1567" s="129"/>
      <c r="B1567" s="274"/>
      <c r="C1567" s="98"/>
      <c r="D1567" s="98"/>
      <c r="E1567" s="276"/>
    </row>
    <row r="1568" spans="1:5" ht="15.55">
      <c r="A1568" s="129"/>
      <c r="B1568" s="274"/>
      <c r="C1568" s="98"/>
      <c r="D1568" s="98"/>
      <c r="E1568" s="276"/>
    </row>
    <row r="1569" spans="1:5" ht="15.55">
      <c r="A1569" s="129"/>
      <c r="B1569" s="274"/>
      <c r="C1569" s="98"/>
      <c r="D1569" s="98"/>
      <c r="E1569" s="276"/>
    </row>
    <row r="1570" spans="1:5" ht="15.55">
      <c r="A1570" s="129"/>
      <c r="B1570" s="274"/>
      <c r="C1570" s="98"/>
      <c r="D1570" s="98"/>
      <c r="E1570" s="276"/>
    </row>
    <row r="1571" spans="1:5" ht="15.55">
      <c r="A1571" s="129"/>
      <c r="B1571" s="274"/>
      <c r="C1571" s="98"/>
      <c r="D1571" s="98"/>
      <c r="E1571" s="276"/>
    </row>
    <row r="1572" spans="1:5" ht="15.55">
      <c r="A1572" s="129"/>
      <c r="B1572" s="274"/>
      <c r="C1572" s="98"/>
      <c r="D1572" s="98"/>
      <c r="E1572" s="276"/>
    </row>
    <row r="1573" spans="1:5" ht="15.55">
      <c r="A1573" s="129"/>
      <c r="B1573" s="274"/>
      <c r="C1573" s="98"/>
      <c r="D1573" s="98"/>
      <c r="E1573" s="276"/>
    </row>
    <row r="1574" spans="1:5" ht="15.55">
      <c r="A1574" s="129"/>
      <c r="B1574" s="274"/>
      <c r="C1574" s="98"/>
      <c r="D1574" s="98"/>
      <c r="E1574" s="276"/>
    </row>
    <row r="1575" spans="1:5" ht="15.55">
      <c r="A1575" s="129"/>
      <c r="B1575" s="274"/>
      <c r="C1575" s="98"/>
      <c r="D1575" s="98"/>
      <c r="E1575" s="276"/>
    </row>
    <row r="1576" spans="1:5" ht="15.55">
      <c r="A1576" s="129"/>
      <c r="B1576" s="274"/>
      <c r="C1576" s="98"/>
      <c r="D1576" s="98"/>
      <c r="E1576" s="276"/>
    </row>
    <row r="1577" spans="1:5" ht="15.55">
      <c r="A1577" s="129"/>
      <c r="B1577" s="274"/>
      <c r="C1577" s="98"/>
      <c r="D1577" s="98"/>
      <c r="E1577" s="276"/>
    </row>
    <row r="1578" spans="1:5" ht="15.55">
      <c r="A1578" s="129"/>
      <c r="B1578" s="274"/>
      <c r="C1578" s="98"/>
      <c r="D1578" s="98"/>
      <c r="E1578" s="276"/>
    </row>
    <row r="1579" spans="1:5" ht="15.55">
      <c r="A1579" s="129"/>
      <c r="B1579" s="274"/>
      <c r="C1579" s="98"/>
      <c r="D1579" s="98"/>
      <c r="E1579" s="276"/>
    </row>
    <row r="1580" spans="1:5" ht="15.55">
      <c r="A1580" s="129"/>
      <c r="B1580" s="274"/>
      <c r="C1580" s="98"/>
      <c r="D1580" s="98"/>
      <c r="E1580" s="276"/>
    </row>
    <row r="1581" spans="1:5" ht="15.55">
      <c r="A1581" s="129"/>
      <c r="B1581" s="274"/>
      <c r="C1581" s="98"/>
      <c r="D1581" s="98"/>
      <c r="E1581" s="276"/>
    </row>
    <row r="1582" spans="1:5" ht="15.55">
      <c r="A1582" s="129"/>
      <c r="B1582" s="274"/>
      <c r="C1582" s="98"/>
      <c r="D1582" s="98"/>
      <c r="E1582" s="276"/>
    </row>
    <row r="1583" spans="1:5" ht="15.55">
      <c r="A1583" s="129"/>
      <c r="B1583" s="274"/>
      <c r="C1583" s="98"/>
      <c r="D1583" s="98"/>
      <c r="E1583" s="276"/>
    </row>
    <row r="1584" spans="1:5" ht="15.55">
      <c r="A1584" s="129"/>
      <c r="B1584" s="274"/>
      <c r="C1584" s="98"/>
      <c r="D1584" s="98"/>
      <c r="E1584" s="276"/>
    </row>
    <row r="1585" spans="1:5" ht="15.55">
      <c r="A1585" s="129"/>
      <c r="B1585" s="274"/>
      <c r="C1585" s="98"/>
      <c r="D1585" s="98"/>
      <c r="E1585" s="276"/>
    </row>
    <row r="1586" spans="1:5" ht="15.55">
      <c r="A1586" s="129"/>
      <c r="B1586" s="274"/>
      <c r="C1586" s="98"/>
      <c r="D1586" s="98"/>
      <c r="E1586" s="276"/>
    </row>
    <row r="1587" spans="1:5" ht="15.55">
      <c r="A1587" s="129"/>
      <c r="B1587" s="274"/>
      <c r="C1587" s="98"/>
      <c r="D1587" s="98"/>
      <c r="E1587" s="276"/>
    </row>
    <row r="1588" spans="1:5" ht="15.55">
      <c r="A1588" s="129"/>
      <c r="B1588" s="274"/>
      <c r="C1588" s="98"/>
      <c r="D1588" s="98"/>
      <c r="E1588" s="276"/>
    </row>
    <row r="1589" spans="1:5" ht="15.55">
      <c r="A1589" s="129"/>
      <c r="B1589" s="274"/>
      <c r="C1589" s="98"/>
      <c r="D1589" s="98"/>
      <c r="E1589" s="276"/>
    </row>
    <row r="1590" spans="1:5" ht="15.55">
      <c r="A1590" s="129"/>
      <c r="B1590" s="274"/>
      <c r="C1590" s="98"/>
      <c r="D1590" s="98"/>
      <c r="E1590" s="276"/>
    </row>
    <row r="1591" spans="1:5" ht="15.55">
      <c r="A1591" s="129"/>
      <c r="B1591" s="274"/>
      <c r="C1591" s="98"/>
      <c r="D1591" s="98"/>
      <c r="E1591" s="276"/>
    </row>
    <row r="1592" spans="1:5" ht="15.55">
      <c r="A1592" s="129"/>
      <c r="B1592" s="274"/>
      <c r="C1592" s="98"/>
      <c r="D1592" s="98"/>
      <c r="E1592" s="276"/>
    </row>
    <row r="1593" spans="1:5" ht="15.55">
      <c r="A1593" s="129"/>
      <c r="B1593" s="274"/>
      <c r="C1593" s="98"/>
      <c r="D1593" s="98"/>
      <c r="E1593" s="276"/>
    </row>
    <row r="1594" spans="1:5" ht="15.55">
      <c r="A1594" s="129"/>
      <c r="B1594" s="274"/>
      <c r="C1594" s="98"/>
      <c r="D1594" s="98"/>
      <c r="E1594" s="276"/>
    </row>
    <row r="1595" spans="1:5" ht="15.55">
      <c r="A1595" s="129"/>
      <c r="B1595" s="274"/>
      <c r="C1595" s="98"/>
      <c r="D1595" s="98"/>
      <c r="E1595" s="276"/>
    </row>
    <row r="1596" spans="1:5" ht="15.55">
      <c r="A1596" s="129"/>
      <c r="B1596" s="274"/>
      <c r="C1596" s="98"/>
      <c r="D1596" s="98"/>
      <c r="E1596" s="276"/>
    </row>
    <row r="1597" spans="1:5" ht="15.55">
      <c r="A1597" s="129"/>
      <c r="B1597" s="274"/>
      <c r="C1597" s="98"/>
      <c r="D1597" s="98"/>
      <c r="E1597" s="276"/>
    </row>
    <row r="1598" spans="1:5" ht="15.55">
      <c r="A1598" s="129"/>
      <c r="B1598" s="274"/>
      <c r="C1598" s="98"/>
      <c r="D1598" s="98"/>
      <c r="E1598" s="276"/>
    </row>
    <row r="1599" spans="1:5" ht="15.55">
      <c r="A1599" s="129"/>
      <c r="B1599" s="274"/>
      <c r="C1599" s="98"/>
      <c r="D1599" s="98"/>
      <c r="E1599" s="276"/>
    </row>
    <row r="1600" spans="1:5" ht="15.55">
      <c r="A1600" s="129"/>
      <c r="B1600" s="274"/>
      <c r="C1600" s="98"/>
      <c r="D1600" s="98"/>
      <c r="E1600" s="276"/>
    </row>
    <row r="1601" spans="1:5" ht="15.55">
      <c r="A1601" s="129"/>
      <c r="B1601" s="274"/>
      <c r="C1601" s="98"/>
      <c r="D1601" s="98"/>
      <c r="E1601" s="276"/>
    </row>
    <row r="1602" spans="1:5" ht="15.55">
      <c r="A1602" s="129"/>
      <c r="B1602" s="274"/>
      <c r="C1602" s="98"/>
      <c r="D1602" s="98"/>
      <c r="E1602" s="276"/>
    </row>
    <row r="1603" spans="1:5" ht="15.55">
      <c r="A1603" s="129"/>
      <c r="B1603" s="274"/>
      <c r="C1603" s="98"/>
      <c r="D1603" s="98"/>
      <c r="E1603" s="276"/>
    </row>
    <row r="1604" spans="1:5" ht="15.55">
      <c r="A1604" s="129"/>
      <c r="B1604" s="274"/>
      <c r="C1604" s="98"/>
      <c r="D1604" s="98"/>
      <c r="E1604" s="276"/>
    </row>
    <row r="1605" spans="1:5" ht="15.55">
      <c r="A1605" s="129"/>
      <c r="B1605" s="274"/>
      <c r="C1605" s="98"/>
      <c r="D1605" s="98"/>
      <c r="E1605" s="276"/>
    </row>
    <row r="1606" spans="1:5" ht="15.55">
      <c r="A1606" s="129"/>
      <c r="B1606" s="274"/>
      <c r="C1606" s="98"/>
      <c r="D1606" s="98"/>
      <c r="E1606" s="276"/>
    </row>
    <row r="1607" spans="1:5" ht="15.55">
      <c r="A1607" s="129"/>
      <c r="B1607" s="274"/>
      <c r="C1607" s="98"/>
      <c r="D1607" s="98"/>
      <c r="E1607" s="276"/>
    </row>
    <row r="1608" spans="1:5" ht="15.55">
      <c r="A1608" s="129"/>
      <c r="B1608" s="274"/>
      <c r="C1608" s="98"/>
      <c r="D1608" s="98"/>
      <c r="E1608" s="276"/>
    </row>
    <row r="1609" spans="1:5" ht="15.55">
      <c r="A1609" s="129"/>
      <c r="B1609" s="274"/>
      <c r="C1609" s="98"/>
      <c r="D1609" s="98"/>
      <c r="E1609" s="276"/>
    </row>
    <row r="1610" spans="1:5" ht="15.55">
      <c r="A1610" s="129"/>
      <c r="B1610" s="274"/>
      <c r="C1610" s="98"/>
      <c r="D1610" s="98"/>
      <c r="E1610" s="276"/>
    </row>
    <row r="1611" spans="1:5" ht="15.55">
      <c r="A1611" s="129"/>
      <c r="B1611" s="274"/>
      <c r="C1611" s="98"/>
      <c r="D1611" s="98"/>
      <c r="E1611" s="276"/>
    </row>
    <row r="1612" spans="1:5" ht="15.55">
      <c r="A1612" s="129"/>
      <c r="B1612" s="274"/>
      <c r="C1612" s="98"/>
      <c r="D1612" s="98"/>
      <c r="E1612" s="276"/>
    </row>
    <row r="1613" spans="1:5" ht="15.55">
      <c r="A1613" s="129"/>
      <c r="B1613" s="274"/>
      <c r="C1613" s="98"/>
      <c r="D1613" s="98"/>
      <c r="E1613" s="276"/>
    </row>
    <row r="1614" spans="1:5" ht="15.55">
      <c r="A1614" s="129"/>
      <c r="B1614" s="274"/>
      <c r="C1614" s="98"/>
      <c r="D1614" s="98"/>
      <c r="E1614" s="276"/>
    </row>
    <row r="1615" spans="1:5" ht="15.55">
      <c r="A1615" s="129"/>
      <c r="B1615" s="274"/>
      <c r="C1615" s="98"/>
      <c r="D1615" s="98"/>
      <c r="E1615" s="276"/>
    </row>
    <row r="1616" spans="1:5" ht="15.55">
      <c r="A1616" s="129"/>
      <c r="B1616" s="274"/>
      <c r="C1616" s="98"/>
      <c r="D1616" s="98"/>
      <c r="E1616" s="276"/>
    </row>
    <row r="1617" spans="1:5" ht="15.55">
      <c r="A1617" s="129"/>
      <c r="B1617" s="274"/>
      <c r="C1617" s="98"/>
      <c r="D1617" s="98"/>
      <c r="E1617" s="276"/>
    </row>
    <row r="1618" spans="1:5" ht="15.55">
      <c r="A1618" s="129"/>
      <c r="B1618" s="274"/>
      <c r="C1618" s="98"/>
      <c r="D1618" s="98"/>
      <c r="E1618" s="276"/>
    </row>
    <row r="1619" spans="1:5" ht="15.55">
      <c r="A1619" s="129"/>
      <c r="B1619" s="274"/>
      <c r="C1619" s="98"/>
      <c r="D1619" s="98"/>
      <c r="E1619" s="276"/>
    </row>
    <row r="1620" spans="1:5" ht="15.55">
      <c r="A1620" s="129"/>
      <c r="B1620" s="274"/>
      <c r="C1620" s="98"/>
      <c r="D1620" s="98"/>
      <c r="E1620" s="276"/>
    </row>
    <row r="1621" spans="1:5" ht="15.55">
      <c r="A1621" s="129"/>
      <c r="B1621" s="274"/>
      <c r="C1621" s="98"/>
      <c r="D1621" s="98"/>
      <c r="E1621" s="276"/>
    </row>
    <row r="1622" spans="1:5" ht="15.55">
      <c r="A1622" s="129"/>
      <c r="B1622" s="274"/>
      <c r="C1622" s="98"/>
      <c r="D1622" s="98"/>
      <c r="E1622" s="276"/>
    </row>
    <row r="1623" spans="1:5" ht="15.55">
      <c r="A1623" s="129"/>
      <c r="B1623" s="274"/>
      <c r="C1623" s="98"/>
      <c r="D1623" s="98"/>
      <c r="E1623" s="276"/>
    </row>
    <row r="1624" spans="1:5" ht="15.55">
      <c r="A1624" s="129"/>
      <c r="B1624" s="274"/>
      <c r="C1624" s="98"/>
      <c r="D1624" s="98"/>
      <c r="E1624" s="276"/>
    </row>
    <row r="1625" spans="1:5" ht="15.55">
      <c r="A1625" s="129"/>
      <c r="B1625" s="274"/>
      <c r="C1625" s="98"/>
      <c r="D1625" s="98"/>
      <c r="E1625" s="276"/>
    </row>
    <row r="1626" spans="1:5" ht="15.55">
      <c r="A1626" s="129"/>
      <c r="B1626" s="274"/>
      <c r="C1626" s="98"/>
      <c r="D1626" s="98"/>
      <c r="E1626" s="276"/>
    </row>
    <row r="1627" spans="1:5" ht="15.55">
      <c r="A1627" s="129"/>
      <c r="B1627" s="274"/>
      <c r="C1627" s="98"/>
      <c r="D1627" s="98"/>
      <c r="E1627" s="276"/>
    </row>
    <row r="1628" spans="1:5" ht="15.55">
      <c r="A1628" s="129"/>
      <c r="B1628" s="274"/>
      <c r="C1628" s="98"/>
      <c r="D1628" s="98"/>
      <c r="E1628" s="276"/>
    </row>
    <row r="1629" spans="1:5" ht="15.55">
      <c r="A1629" s="129"/>
      <c r="B1629" s="274"/>
      <c r="C1629" s="98"/>
      <c r="D1629" s="98"/>
      <c r="E1629" s="276"/>
    </row>
    <row r="1630" spans="1:5" ht="15.55">
      <c r="A1630" s="129"/>
      <c r="B1630" s="274"/>
      <c r="C1630" s="98"/>
      <c r="D1630" s="98"/>
      <c r="E1630" s="276"/>
    </row>
    <row r="1631" spans="1:5" ht="15.55">
      <c r="A1631" s="129"/>
      <c r="B1631" s="274"/>
      <c r="C1631" s="98"/>
      <c r="D1631" s="98"/>
      <c r="E1631" s="276"/>
    </row>
    <row r="1632" spans="1:5" ht="15.55">
      <c r="A1632" s="129"/>
      <c r="B1632" s="274"/>
      <c r="C1632" s="98"/>
      <c r="D1632" s="98"/>
      <c r="E1632" s="276"/>
    </row>
    <row r="1633" spans="1:5" ht="15.55">
      <c r="A1633" s="129"/>
      <c r="B1633" s="274"/>
      <c r="C1633" s="98"/>
      <c r="D1633" s="98"/>
      <c r="E1633" s="276"/>
    </row>
    <row r="1634" spans="1:5" ht="15.55">
      <c r="A1634" s="129"/>
      <c r="B1634" s="274"/>
      <c r="C1634" s="98"/>
      <c r="D1634" s="98"/>
      <c r="E1634" s="276"/>
    </row>
    <row r="1635" spans="1:5" ht="15.55">
      <c r="A1635" s="129"/>
      <c r="B1635" s="274"/>
      <c r="C1635" s="98"/>
      <c r="D1635" s="98"/>
      <c r="E1635" s="276"/>
    </row>
    <row r="1636" spans="1:5" ht="15.55">
      <c r="A1636" s="129"/>
      <c r="B1636" s="274"/>
      <c r="C1636" s="98"/>
      <c r="D1636" s="98"/>
      <c r="E1636" s="276"/>
    </row>
    <row r="1637" spans="1:5" ht="15.55">
      <c r="A1637" s="129"/>
      <c r="B1637" s="274"/>
      <c r="C1637" s="98"/>
      <c r="D1637" s="98"/>
      <c r="E1637" s="276"/>
    </row>
    <row r="1638" spans="1:5" ht="15.55">
      <c r="A1638" s="129"/>
      <c r="B1638" s="274"/>
      <c r="C1638" s="98"/>
      <c r="D1638" s="98"/>
      <c r="E1638" s="276"/>
    </row>
    <row r="1639" spans="1:5" ht="15.55">
      <c r="A1639" s="129"/>
      <c r="B1639" s="274"/>
      <c r="C1639" s="98"/>
      <c r="D1639" s="98"/>
      <c r="E1639" s="276"/>
    </row>
    <row r="1640" spans="1:5" ht="15.55">
      <c r="A1640" s="129"/>
      <c r="B1640" s="274"/>
      <c r="C1640" s="98"/>
      <c r="D1640" s="98"/>
      <c r="E1640" s="276"/>
    </row>
    <row r="1641" spans="1:5" ht="15.55">
      <c r="A1641" s="129"/>
      <c r="B1641" s="274"/>
      <c r="C1641" s="98"/>
      <c r="D1641" s="98"/>
      <c r="E1641" s="276"/>
    </row>
    <row r="1642" spans="1:5" ht="15.55">
      <c r="A1642" s="129"/>
      <c r="B1642" s="274"/>
      <c r="C1642" s="98"/>
      <c r="D1642" s="98"/>
      <c r="E1642" s="276"/>
    </row>
    <row r="1643" spans="1:5" ht="15.55">
      <c r="A1643" s="129"/>
      <c r="B1643" s="274"/>
      <c r="C1643" s="98"/>
      <c r="D1643" s="98"/>
      <c r="E1643" s="276"/>
    </row>
    <row r="1644" spans="1:5" ht="15.55">
      <c r="A1644" s="129"/>
      <c r="B1644" s="274"/>
      <c r="C1644" s="98"/>
      <c r="D1644" s="98"/>
      <c r="E1644" s="276"/>
    </row>
    <row r="1645" spans="1:5" ht="15.55">
      <c r="A1645" s="129"/>
      <c r="B1645" s="274"/>
      <c r="C1645" s="98"/>
      <c r="D1645" s="98"/>
      <c r="E1645" s="276"/>
    </row>
    <row r="1646" spans="1:5" ht="15.55">
      <c r="A1646" s="129"/>
      <c r="B1646" s="274"/>
      <c r="C1646" s="98"/>
      <c r="D1646" s="98"/>
      <c r="E1646" s="276"/>
    </row>
    <row r="1647" spans="1:5" ht="15.55">
      <c r="A1647" s="129"/>
      <c r="B1647" s="274"/>
      <c r="C1647" s="98"/>
      <c r="D1647" s="98"/>
      <c r="E1647" s="276"/>
    </row>
    <row r="1648" spans="1:5" ht="15.55">
      <c r="A1648" s="129"/>
      <c r="B1648" s="274"/>
      <c r="C1648" s="98"/>
      <c r="D1648" s="98"/>
      <c r="E1648" s="276"/>
    </row>
    <row r="1649" spans="1:5" ht="15.55">
      <c r="A1649" s="129"/>
      <c r="B1649" s="274"/>
      <c r="C1649" s="98"/>
      <c r="D1649" s="98"/>
      <c r="E1649" s="276"/>
    </row>
    <row r="1650" spans="1:5" ht="15.55">
      <c r="A1650" s="129"/>
      <c r="B1650" s="274"/>
      <c r="C1650" s="98"/>
      <c r="D1650" s="98"/>
      <c r="E1650" s="276"/>
    </row>
    <row r="1651" spans="1:5" ht="15.55">
      <c r="A1651" s="129"/>
      <c r="B1651" s="274"/>
      <c r="C1651" s="98"/>
      <c r="D1651" s="98"/>
      <c r="E1651" s="276"/>
    </row>
    <row r="1652" spans="1:5" ht="15.55">
      <c r="A1652" s="129"/>
      <c r="B1652" s="274"/>
      <c r="C1652" s="98"/>
      <c r="D1652" s="98"/>
      <c r="E1652" s="276"/>
    </row>
    <row r="1653" spans="1:5" ht="15.55">
      <c r="A1653" s="129"/>
      <c r="B1653" s="274"/>
      <c r="C1653" s="98"/>
      <c r="D1653" s="98"/>
      <c r="E1653" s="276"/>
    </row>
    <row r="1654" spans="1:5" ht="15.55">
      <c r="A1654" s="129"/>
      <c r="B1654" s="274"/>
      <c r="C1654" s="98"/>
      <c r="D1654" s="98"/>
      <c r="E1654" s="276"/>
    </row>
    <row r="1655" spans="1:5" ht="15.55">
      <c r="A1655" s="129"/>
      <c r="B1655" s="274"/>
      <c r="C1655" s="98"/>
      <c r="D1655" s="98"/>
      <c r="E1655" s="276"/>
    </row>
    <row r="1656" spans="1:5" ht="15.55">
      <c r="A1656" s="129"/>
      <c r="B1656" s="274"/>
      <c r="C1656" s="98"/>
      <c r="D1656" s="98"/>
      <c r="E1656" s="276"/>
    </row>
    <row r="1657" spans="1:5" ht="15.55">
      <c r="A1657" s="129"/>
      <c r="B1657" s="274"/>
      <c r="C1657" s="98"/>
      <c r="D1657" s="98"/>
      <c r="E1657" s="276"/>
    </row>
    <row r="1658" spans="1:5" ht="15.55">
      <c r="A1658" s="129"/>
      <c r="B1658" s="274"/>
      <c r="C1658" s="98"/>
      <c r="D1658" s="98"/>
      <c r="E1658" s="276"/>
    </row>
    <row r="1659" spans="1:5" ht="15.55">
      <c r="A1659" s="129"/>
      <c r="B1659" s="274"/>
      <c r="C1659" s="98"/>
      <c r="D1659" s="98"/>
      <c r="E1659" s="276"/>
    </row>
    <row r="1660" spans="1:5" ht="15.55">
      <c r="A1660" s="129"/>
      <c r="B1660" s="274"/>
      <c r="C1660" s="98"/>
      <c r="D1660" s="98"/>
      <c r="E1660" s="276"/>
    </row>
    <row r="1661" spans="1:5" ht="15.55">
      <c r="A1661" s="129"/>
      <c r="B1661" s="274"/>
      <c r="C1661" s="98"/>
      <c r="D1661" s="98"/>
      <c r="E1661" s="276"/>
    </row>
    <row r="1662" spans="1:5" ht="15.55">
      <c r="A1662" s="129"/>
      <c r="B1662" s="274"/>
      <c r="C1662" s="98"/>
      <c r="D1662" s="98"/>
      <c r="E1662" s="276"/>
    </row>
    <row r="1663" spans="1:5" ht="15.55">
      <c r="A1663" s="129"/>
      <c r="B1663" s="274"/>
      <c r="C1663" s="98"/>
      <c r="D1663" s="98"/>
      <c r="E1663" s="276"/>
    </row>
    <row r="1664" spans="1:5" ht="15.55">
      <c r="A1664" s="129"/>
      <c r="B1664" s="274"/>
      <c r="C1664" s="98"/>
      <c r="D1664" s="98"/>
      <c r="E1664" s="276"/>
    </row>
    <row r="1665" spans="1:5" ht="15.55">
      <c r="A1665" s="129"/>
      <c r="B1665" s="274"/>
      <c r="C1665" s="98"/>
      <c r="D1665" s="98"/>
      <c r="E1665" s="276"/>
    </row>
    <row r="1666" spans="1:5" ht="15.55">
      <c r="A1666" s="129"/>
      <c r="B1666" s="274"/>
      <c r="C1666" s="98"/>
      <c r="D1666" s="98"/>
      <c r="E1666" s="276"/>
    </row>
    <row r="1667" spans="1:5" ht="15.55">
      <c r="A1667" s="129"/>
      <c r="B1667" s="274"/>
      <c r="C1667" s="98"/>
      <c r="D1667" s="98"/>
      <c r="E1667" s="276"/>
    </row>
    <row r="1668" spans="1:5" ht="15.55">
      <c r="A1668" s="129"/>
      <c r="B1668" s="274"/>
      <c r="C1668" s="98"/>
      <c r="D1668" s="98"/>
      <c r="E1668" s="276"/>
    </row>
    <row r="1669" spans="1:5" ht="15.55">
      <c r="A1669" s="129"/>
      <c r="B1669" s="274"/>
      <c r="C1669" s="98"/>
      <c r="D1669" s="98"/>
      <c r="E1669" s="276"/>
    </row>
    <row r="1670" spans="1:5" ht="15.55">
      <c r="A1670" s="129"/>
      <c r="B1670" s="274"/>
      <c r="C1670" s="98"/>
      <c r="D1670" s="98"/>
      <c r="E1670" s="276"/>
    </row>
    <row r="1671" spans="1:5" ht="15.55">
      <c r="A1671" s="129"/>
      <c r="B1671" s="274"/>
      <c r="C1671" s="98"/>
      <c r="D1671" s="98"/>
      <c r="E1671" s="276"/>
    </row>
    <row r="1672" spans="1:5" ht="15.55">
      <c r="A1672" s="129"/>
      <c r="B1672" s="274"/>
      <c r="C1672" s="98"/>
      <c r="D1672" s="98"/>
      <c r="E1672" s="276"/>
    </row>
    <row r="1673" spans="1:5" ht="15.55">
      <c r="A1673" s="129"/>
      <c r="B1673" s="274"/>
      <c r="C1673" s="98"/>
      <c r="D1673" s="98"/>
      <c r="E1673" s="276"/>
    </row>
    <row r="1674" spans="1:5" ht="15.55">
      <c r="A1674" s="129"/>
      <c r="B1674" s="274"/>
      <c r="C1674" s="98"/>
      <c r="D1674" s="98"/>
      <c r="E1674" s="276"/>
    </row>
    <row r="1675" spans="1:5" ht="15.55">
      <c r="A1675" s="129"/>
      <c r="B1675" s="274"/>
      <c r="C1675" s="98"/>
      <c r="D1675" s="98"/>
      <c r="E1675" s="276"/>
    </row>
    <row r="1676" spans="1:5" ht="15.55">
      <c r="A1676" s="129"/>
      <c r="B1676" s="274"/>
      <c r="C1676" s="98"/>
      <c r="D1676" s="98"/>
      <c r="E1676" s="276"/>
    </row>
    <row r="1677" spans="1:5" ht="15.55">
      <c r="A1677" s="129"/>
      <c r="B1677" s="274"/>
      <c r="C1677" s="98"/>
      <c r="D1677" s="98"/>
      <c r="E1677" s="276"/>
    </row>
    <row r="1678" spans="1:5" ht="15.55">
      <c r="A1678" s="129"/>
      <c r="B1678" s="274"/>
      <c r="C1678" s="98"/>
      <c r="D1678" s="98"/>
      <c r="E1678" s="276"/>
    </row>
    <row r="1679" spans="1:5" ht="15.55">
      <c r="A1679" s="129"/>
      <c r="B1679" s="274"/>
      <c r="C1679" s="98"/>
      <c r="D1679" s="98"/>
      <c r="E1679" s="276"/>
    </row>
    <row r="1680" spans="1:5" ht="15.55">
      <c r="A1680" s="129"/>
      <c r="B1680" s="274"/>
      <c r="C1680" s="98"/>
      <c r="D1680" s="98"/>
      <c r="E1680" s="276"/>
    </row>
    <row r="1681" spans="1:5" ht="15.55">
      <c r="A1681" s="129"/>
      <c r="B1681" s="274"/>
      <c r="C1681" s="98"/>
      <c r="D1681" s="98"/>
      <c r="E1681" s="276"/>
    </row>
    <row r="1682" spans="1:5" ht="15.55">
      <c r="A1682" s="129"/>
      <c r="B1682" s="274"/>
      <c r="C1682" s="98"/>
      <c r="D1682" s="98"/>
      <c r="E1682" s="276"/>
    </row>
    <row r="1683" spans="1:5" ht="15.55">
      <c r="A1683" s="129"/>
      <c r="B1683" s="274"/>
      <c r="C1683" s="98"/>
      <c r="D1683" s="98"/>
      <c r="E1683" s="276"/>
    </row>
    <row r="1684" spans="1:5" ht="15.55">
      <c r="A1684" s="129"/>
      <c r="B1684" s="274"/>
      <c r="C1684" s="98"/>
      <c r="D1684" s="98"/>
      <c r="E1684" s="276"/>
    </row>
    <row r="1685" spans="1:5" ht="15.55">
      <c r="A1685" s="129"/>
      <c r="B1685" s="274"/>
      <c r="C1685" s="98"/>
      <c r="D1685" s="98"/>
      <c r="E1685" s="276"/>
    </row>
    <row r="1686" spans="1:5" ht="15.55">
      <c r="A1686" s="129"/>
      <c r="B1686" s="274"/>
      <c r="C1686" s="98"/>
      <c r="D1686" s="98"/>
      <c r="E1686" s="276"/>
    </row>
    <row r="1687" spans="1:5" ht="15.55">
      <c r="A1687" s="129"/>
      <c r="B1687" s="274"/>
      <c r="C1687" s="98"/>
      <c r="D1687" s="98"/>
      <c r="E1687" s="276"/>
    </row>
    <row r="1688" spans="1:5" ht="15.55">
      <c r="A1688" s="129"/>
      <c r="B1688" s="274"/>
      <c r="C1688" s="98"/>
      <c r="D1688" s="98"/>
      <c r="E1688" s="276"/>
    </row>
    <row r="1689" spans="1:5" ht="15.55">
      <c r="A1689" s="129"/>
      <c r="B1689" s="274"/>
      <c r="C1689" s="98"/>
      <c r="D1689" s="98"/>
      <c r="E1689" s="276"/>
    </row>
    <row r="1690" spans="1:5" ht="15.55">
      <c r="A1690" s="129"/>
      <c r="B1690" s="274"/>
      <c r="C1690" s="98"/>
      <c r="D1690" s="98"/>
      <c r="E1690" s="276"/>
    </row>
    <row r="1691" spans="1:5" ht="15.55">
      <c r="A1691" s="129"/>
      <c r="B1691" s="274"/>
      <c r="C1691" s="98"/>
      <c r="D1691" s="98"/>
      <c r="E1691" s="276"/>
    </row>
    <row r="1692" spans="1:5" ht="15.55">
      <c r="A1692" s="129"/>
      <c r="B1692" s="274"/>
      <c r="C1692" s="98"/>
      <c r="D1692" s="98"/>
      <c r="E1692" s="276"/>
    </row>
    <row r="1693" spans="1:5" ht="15.55">
      <c r="A1693" s="129"/>
      <c r="B1693" s="274"/>
      <c r="C1693" s="98"/>
      <c r="D1693" s="98"/>
      <c r="E1693" s="276"/>
    </row>
    <row r="1694" spans="1:5" ht="15.55">
      <c r="A1694" s="129"/>
      <c r="B1694" s="274"/>
      <c r="C1694" s="98"/>
      <c r="D1694" s="98"/>
      <c r="E1694" s="276"/>
    </row>
    <row r="1695" spans="1:5" ht="15.55">
      <c r="A1695" s="129"/>
      <c r="B1695" s="274"/>
      <c r="C1695" s="98"/>
      <c r="D1695" s="98"/>
      <c r="E1695" s="276"/>
    </row>
    <row r="1696" spans="1:5" ht="15.55">
      <c r="A1696" s="129"/>
      <c r="B1696" s="274"/>
      <c r="C1696" s="98"/>
      <c r="D1696" s="98"/>
      <c r="E1696" s="276"/>
    </row>
    <row r="1697" spans="1:5" ht="15.55">
      <c r="A1697" s="129"/>
      <c r="B1697" s="274"/>
      <c r="C1697" s="98"/>
      <c r="D1697" s="98"/>
      <c r="E1697" s="276"/>
    </row>
    <row r="1698" spans="1:5" ht="15.55">
      <c r="A1698" s="129"/>
      <c r="B1698" s="274"/>
      <c r="C1698" s="98"/>
      <c r="D1698" s="98"/>
      <c r="E1698" s="276"/>
    </row>
    <row r="1699" spans="1:5" ht="15.55">
      <c r="A1699" s="129"/>
      <c r="B1699" s="274"/>
      <c r="C1699" s="98"/>
      <c r="D1699" s="98"/>
      <c r="E1699" s="276"/>
    </row>
    <row r="1700" spans="1:5" ht="15.55">
      <c r="A1700" s="129"/>
      <c r="B1700" s="274"/>
      <c r="C1700" s="98"/>
      <c r="D1700" s="98"/>
      <c r="E1700" s="276"/>
    </row>
    <row r="1701" spans="1:5" ht="15.55">
      <c r="A1701" s="129"/>
      <c r="B1701" s="274"/>
      <c r="C1701" s="98"/>
      <c r="D1701" s="98"/>
      <c r="E1701" s="276"/>
    </row>
    <row r="1702" spans="1:5" ht="15.55">
      <c r="A1702" s="129"/>
      <c r="B1702" s="274"/>
      <c r="C1702" s="98"/>
      <c r="D1702" s="98"/>
      <c r="E1702" s="276"/>
    </row>
    <row r="1703" spans="1:5" ht="15.55">
      <c r="A1703" s="129"/>
      <c r="B1703" s="274"/>
      <c r="C1703" s="98"/>
      <c r="D1703" s="98"/>
      <c r="E1703" s="276"/>
    </row>
    <row r="1704" spans="1:5" ht="15.55">
      <c r="A1704" s="129"/>
      <c r="B1704" s="274"/>
      <c r="C1704" s="98"/>
      <c r="D1704" s="98"/>
      <c r="E1704" s="276"/>
    </row>
    <row r="1705" spans="1:5" ht="15.55">
      <c r="A1705" s="129"/>
      <c r="B1705" s="274"/>
      <c r="C1705" s="98"/>
      <c r="D1705" s="98"/>
      <c r="E1705" s="276"/>
    </row>
    <row r="1706" spans="1:5" ht="15.55">
      <c r="A1706" s="129"/>
      <c r="B1706" s="274"/>
      <c r="C1706" s="98"/>
      <c r="D1706" s="98"/>
      <c r="E1706" s="276"/>
    </row>
    <row r="1707" spans="1:5" ht="15.55">
      <c r="A1707" s="129"/>
      <c r="B1707" s="274"/>
      <c r="C1707" s="98"/>
      <c r="D1707" s="98"/>
      <c r="E1707" s="276"/>
    </row>
    <row r="1708" spans="1:5" ht="15.55">
      <c r="A1708" s="129"/>
      <c r="B1708" s="274"/>
      <c r="C1708" s="98"/>
      <c r="D1708" s="98"/>
      <c r="E1708" s="276"/>
    </row>
    <row r="1709" spans="1:5" ht="15.55">
      <c r="A1709" s="129"/>
      <c r="B1709" s="274"/>
      <c r="C1709" s="98"/>
      <c r="D1709" s="98"/>
      <c r="E1709" s="276"/>
    </row>
    <row r="1710" spans="1:5" ht="15.55">
      <c r="A1710" s="129"/>
      <c r="B1710" s="274"/>
      <c r="C1710" s="98"/>
      <c r="D1710" s="98"/>
      <c r="E1710" s="276"/>
    </row>
    <row r="1711" spans="1:5" ht="15.55">
      <c r="A1711" s="129"/>
      <c r="B1711" s="274"/>
      <c r="C1711" s="98"/>
      <c r="D1711" s="98"/>
      <c r="E1711" s="276"/>
    </row>
    <row r="1712" spans="1:5" ht="15.55">
      <c r="A1712" s="129"/>
      <c r="B1712" s="274"/>
      <c r="C1712" s="98"/>
      <c r="D1712" s="98"/>
      <c r="E1712" s="276"/>
    </row>
    <row r="1713" spans="1:5" ht="15.55">
      <c r="A1713" s="129"/>
      <c r="B1713" s="274"/>
      <c r="C1713" s="98"/>
      <c r="D1713" s="98"/>
      <c r="E1713" s="276"/>
    </row>
    <row r="1714" spans="1:5" ht="15.55">
      <c r="A1714" s="129"/>
      <c r="B1714" s="274"/>
      <c r="C1714" s="98"/>
      <c r="D1714" s="98"/>
      <c r="E1714" s="276"/>
    </row>
    <row r="1715" spans="1:5" ht="15.55">
      <c r="A1715" s="129"/>
      <c r="B1715" s="274"/>
      <c r="C1715" s="98"/>
      <c r="D1715" s="98"/>
      <c r="E1715" s="276"/>
    </row>
    <row r="1716" spans="1:5" ht="15.55">
      <c r="A1716" s="129"/>
      <c r="B1716" s="274"/>
      <c r="C1716" s="98"/>
      <c r="D1716" s="98"/>
      <c r="E1716" s="276"/>
    </row>
    <row r="1717" spans="1:5" ht="15.55">
      <c r="A1717" s="129"/>
      <c r="B1717" s="274"/>
      <c r="C1717" s="98"/>
      <c r="D1717" s="98"/>
      <c r="E1717" s="276"/>
    </row>
    <row r="1718" spans="1:5" ht="15.55">
      <c r="A1718" s="129"/>
      <c r="B1718" s="274"/>
      <c r="C1718" s="98"/>
      <c r="D1718" s="98"/>
      <c r="E1718" s="276"/>
    </row>
    <row r="1719" spans="1:5" ht="15.55">
      <c r="A1719" s="129"/>
      <c r="B1719" s="274"/>
      <c r="C1719" s="98"/>
      <c r="D1719" s="98"/>
      <c r="E1719" s="276"/>
    </row>
    <row r="1720" spans="1:5" ht="15.55">
      <c r="A1720" s="129"/>
      <c r="B1720" s="274"/>
      <c r="C1720" s="98"/>
      <c r="D1720" s="98"/>
      <c r="E1720" s="276"/>
    </row>
    <row r="1721" spans="1:5" ht="15.55">
      <c r="A1721" s="129"/>
      <c r="B1721" s="274"/>
      <c r="C1721" s="98"/>
      <c r="D1721" s="98"/>
      <c r="E1721" s="276"/>
    </row>
    <row r="1722" spans="1:5" ht="15.55">
      <c r="A1722" s="129"/>
      <c r="B1722" s="274"/>
      <c r="C1722" s="98"/>
      <c r="D1722" s="98"/>
      <c r="E1722" s="276"/>
    </row>
    <row r="1723" spans="1:5" ht="15.55">
      <c r="A1723" s="129"/>
      <c r="B1723" s="274"/>
      <c r="C1723" s="98"/>
      <c r="D1723" s="98"/>
      <c r="E1723" s="276"/>
    </row>
    <row r="1724" spans="1:5" ht="15.55">
      <c r="A1724" s="129"/>
      <c r="B1724" s="274"/>
      <c r="C1724" s="98"/>
      <c r="D1724" s="98"/>
      <c r="E1724" s="276"/>
    </row>
    <row r="1725" spans="1:5" ht="15.55">
      <c r="A1725" s="129"/>
      <c r="B1725" s="274"/>
      <c r="C1725" s="98"/>
      <c r="D1725" s="98"/>
      <c r="E1725" s="276"/>
    </row>
    <row r="1726" spans="1:5" ht="15.55">
      <c r="A1726" s="129"/>
      <c r="B1726" s="274"/>
      <c r="C1726" s="98"/>
      <c r="D1726" s="98"/>
      <c r="E1726" s="276"/>
    </row>
    <row r="1727" spans="1:5" ht="15.55">
      <c r="A1727" s="129"/>
      <c r="B1727" s="274"/>
      <c r="C1727" s="98"/>
      <c r="D1727" s="98"/>
      <c r="E1727" s="276"/>
    </row>
    <row r="1728" spans="1:5" ht="15.55">
      <c r="A1728" s="129"/>
      <c r="B1728" s="274"/>
      <c r="C1728" s="98"/>
      <c r="D1728" s="98"/>
      <c r="E1728" s="276"/>
    </row>
    <row r="1729" spans="1:5" ht="15.55">
      <c r="A1729" s="129"/>
      <c r="B1729" s="274"/>
      <c r="C1729" s="98"/>
      <c r="D1729" s="98"/>
      <c r="E1729" s="276"/>
    </row>
    <row r="1730" spans="1:5" ht="15.55">
      <c r="A1730" s="129"/>
      <c r="B1730" s="274"/>
      <c r="C1730" s="98"/>
      <c r="D1730" s="98"/>
      <c r="E1730" s="276"/>
    </row>
    <row r="1731" spans="1:5" ht="15.55">
      <c r="A1731" s="129"/>
      <c r="B1731" s="274"/>
      <c r="C1731" s="98"/>
      <c r="D1731" s="98"/>
      <c r="E1731" s="276"/>
    </row>
    <row r="1732" spans="1:5" ht="15.55">
      <c r="A1732" s="129"/>
      <c r="B1732" s="274"/>
      <c r="C1732" s="98"/>
      <c r="D1732" s="98"/>
      <c r="E1732" s="276"/>
    </row>
    <row r="1733" spans="1:5" ht="15.55">
      <c r="A1733" s="129"/>
      <c r="B1733" s="274"/>
      <c r="C1733" s="98"/>
      <c r="D1733" s="98"/>
      <c r="E1733" s="276"/>
    </row>
    <row r="1734" spans="1:5" ht="15.55">
      <c r="A1734" s="129"/>
      <c r="B1734" s="274"/>
      <c r="C1734" s="98"/>
      <c r="D1734" s="98"/>
      <c r="E1734" s="276"/>
    </row>
    <row r="1735" spans="1:5" ht="15.55">
      <c r="A1735" s="129"/>
      <c r="B1735" s="274"/>
      <c r="C1735" s="98"/>
      <c r="D1735" s="98"/>
      <c r="E1735" s="276"/>
    </row>
    <row r="1736" spans="1:5" ht="15.55">
      <c r="A1736" s="129"/>
      <c r="B1736" s="274"/>
      <c r="C1736" s="98"/>
      <c r="D1736" s="98"/>
      <c r="E1736" s="276"/>
    </row>
    <row r="1737" spans="1:5" ht="15.55">
      <c r="A1737" s="129"/>
      <c r="B1737" s="274"/>
      <c r="C1737" s="98"/>
      <c r="D1737" s="98"/>
      <c r="E1737" s="276"/>
    </row>
    <row r="1738" spans="1:5" ht="15.55">
      <c r="A1738" s="129"/>
      <c r="B1738" s="274"/>
      <c r="C1738" s="98"/>
      <c r="D1738" s="98"/>
      <c r="E1738" s="276"/>
    </row>
    <row r="1739" spans="1:5" ht="15.55">
      <c r="A1739" s="129"/>
      <c r="B1739" s="274"/>
      <c r="C1739" s="98"/>
      <c r="D1739" s="98"/>
      <c r="E1739" s="276"/>
    </row>
    <row r="1740" spans="1:5" ht="15.55">
      <c r="A1740" s="129"/>
      <c r="B1740" s="274"/>
      <c r="C1740" s="98"/>
      <c r="D1740" s="98"/>
      <c r="E1740" s="276"/>
    </row>
    <row r="1741" spans="1:5" ht="15.55">
      <c r="A1741" s="129"/>
      <c r="B1741" s="274"/>
      <c r="C1741" s="98"/>
      <c r="D1741" s="98"/>
      <c r="E1741" s="276"/>
    </row>
    <row r="1742" spans="1:5" ht="15.55">
      <c r="A1742" s="129"/>
      <c r="B1742" s="274"/>
      <c r="C1742" s="98"/>
      <c r="D1742" s="98"/>
      <c r="E1742" s="276"/>
    </row>
    <row r="1743" spans="1:5" ht="15.55">
      <c r="A1743" s="129"/>
      <c r="B1743" s="274"/>
      <c r="C1743" s="98"/>
      <c r="D1743" s="98"/>
      <c r="E1743" s="276"/>
    </row>
    <row r="1744" spans="1:5" ht="15.55">
      <c r="A1744" s="129"/>
      <c r="B1744" s="274"/>
      <c r="C1744" s="98"/>
      <c r="D1744" s="98"/>
      <c r="E1744" s="276"/>
    </row>
    <row r="1745" spans="1:5" ht="15.55">
      <c r="A1745" s="129"/>
      <c r="B1745" s="274"/>
      <c r="C1745" s="98"/>
      <c r="D1745" s="98"/>
      <c r="E1745" s="276"/>
    </row>
    <row r="1746" spans="1:5" ht="15.55">
      <c r="A1746" s="129"/>
      <c r="B1746" s="274"/>
      <c r="C1746" s="98"/>
      <c r="D1746" s="98"/>
      <c r="E1746" s="276"/>
    </row>
    <row r="1747" spans="1:5" ht="15.55">
      <c r="A1747" s="129"/>
      <c r="B1747" s="274"/>
      <c r="C1747" s="98"/>
      <c r="D1747" s="98"/>
      <c r="E1747" s="276"/>
    </row>
    <row r="1748" spans="1:5" ht="15.55">
      <c r="A1748" s="129"/>
      <c r="B1748" s="274"/>
      <c r="C1748" s="98"/>
      <c r="D1748" s="98"/>
      <c r="E1748" s="276"/>
    </row>
    <row r="1749" spans="1:5" ht="15.55">
      <c r="A1749" s="129"/>
      <c r="B1749" s="274"/>
      <c r="C1749" s="98"/>
      <c r="D1749" s="98"/>
      <c r="E1749" s="276"/>
    </row>
    <row r="1750" spans="1:5" ht="15.55">
      <c r="A1750" s="129"/>
      <c r="B1750" s="274"/>
      <c r="C1750" s="98"/>
      <c r="D1750" s="98"/>
      <c r="E1750" s="276"/>
    </row>
    <row r="1751" spans="1:5" ht="15.55">
      <c r="A1751" s="129"/>
      <c r="B1751" s="274"/>
      <c r="C1751" s="98"/>
      <c r="D1751" s="98"/>
      <c r="E1751" s="276"/>
    </row>
    <row r="1752" spans="1:5" ht="15.55">
      <c r="A1752" s="129"/>
      <c r="B1752" s="274"/>
      <c r="C1752" s="98"/>
      <c r="D1752" s="98"/>
      <c r="E1752" s="276"/>
    </row>
    <row r="1753" spans="1:5" ht="15.55">
      <c r="A1753" s="129"/>
      <c r="B1753" s="274"/>
      <c r="C1753" s="98"/>
      <c r="D1753" s="98"/>
      <c r="E1753" s="276"/>
    </row>
    <row r="1754" spans="1:5" ht="15.55">
      <c r="A1754" s="129"/>
      <c r="B1754" s="274"/>
      <c r="C1754" s="98"/>
      <c r="D1754" s="98"/>
      <c r="E1754" s="276"/>
    </row>
    <row r="1755" spans="1:5" ht="15.55">
      <c r="A1755" s="129"/>
      <c r="B1755" s="274"/>
      <c r="C1755" s="98"/>
      <c r="D1755" s="98"/>
      <c r="E1755" s="276"/>
    </row>
    <row r="1756" spans="1:5" ht="15.55">
      <c r="A1756" s="129"/>
      <c r="B1756" s="274"/>
      <c r="C1756" s="98"/>
      <c r="D1756" s="98"/>
      <c r="E1756" s="276"/>
    </row>
    <row r="1757" spans="1:5" ht="15.55">
      <c r="A1757" s="129"/>
      <c r="B1757" s="274"/>
      <c r="C1757" s="98"/>
      <c r="D1757" s="98"/>
      <c r="E1757" s="276"/>
    </row>
    <row r="1758" spans="1:5" ht="15.55">
      <c r="A1758" s="129"/>
      <c r="B1758" s="274"/>
      <c r="C1758" s="98"/>
      <c r="D1758" s="98"/>
      <c r="E1758" s="276"/>
    </row>
    <row r="1759" spans="1:5" ht="15.55">
      <c r="A1759" s="129"/>
      <c r="B1759" s="274"/>
      <c r="C1759" s="98"/>
      <c r="D1759" s="98"/>
      <c r="E1759" s="276"/>
    </row>
    <row r="1760" spans="1:5" ht="15.55">
      <c r="A1760" s="129"/>
      <c r="B1760" s="274"/>
      <c r="C1760" s="98"/>
      <c r="D1760" s="98"/>
      <c r="E1760" s="276"/>
    </row>
    <row r="1761" spans="1:5" ht="15.55">
      <c r="A1761" s="129"/>
      <c r="B1761" s="274"/>
      <c r="C1761" s="98"/>
      <c r="D1761" s="98"/>
      <c r="E1761" s="276"/>
    </row>
    <row r="1762" spans="1:5" ht="15.55">
      <c r="A1762" s="129"/>
      <c r="B1762" s="274"/>
      <c r="C1762" s="98"/>
      <c r="D1762" s="98"/>
      <c r="E1762" s="276"/>
    </row>
    <row r="1763" spans="1:5" ht="15.55">
      <c r="A1763" s="129"/>
      <c r="B1763" s="274"/>
      <c r="C1763" s="98"/>
      <c r="D1763" s="98"/>
      <c r="E1763" s="276"/>
    </row>
    <row r="1764" spans="1:5" ht="15.55">
      <c r="A1764" s="129"/>
      <c r="B1764" s="274"/>
      <c r="C1764" s="98"/>
      <c r="D1764" s="98"/>
      <c r="E1764" s="276"/>
    </row>
    <row r="1765" spans="1:5" ht="15.55">
      <c r="A1765" s="129"/>
      <c r="B1765" s="274"/>
      <c r="C1765" s="98"/>
      <c r="D1765" s="98"/>
      <c r="E1765" s="276"/>
    </row>
    <row r="1766" spans="1:5" ht="15.55">
      <c r="A1766" s="129"/>
      <c r="B1766" s="274"/>
      <c r="C1766" s="98"/>
      <c r="D1766" s="98"/>
      <c r="E1766" s="276"/>
    </row>
    <row r="1767" spans="1:5" ht="15.55">
      <c r="A1767" s="129"/>
      <c r="B1767" s="274"/>
      <c r="C1767" s="98"/>
      <c r="D1767" s="98"/>
      <c r="E1767" s="276"/>
    </row>
    <row r="1768" spans="1:5" ht="15.55">
      <c r="A1768" s="129"/>
      <c r="B1768" s="274"/>
      <c r="C1768" s="98"/>
      <c r="D1768" s="98"/>
      <c r="E1768" s="276"/>
    </row>
    <row r="1769" spans="1:5" ht="15.55">
      <c r="A1769" s="129"/>
      <c r="B1769" s="274"/>
      <c r="C1769" s="98"/>
      <c r="D1769" s="98"/>
      <c r="E1769" s="276"/>
    </row>
    <row r="1770" spans="1:5" ht="15.55">
      <c r="A1770" s="129"/>
      <c r="B1770" s="274"/>
      <c r="C1770" s="98"/>
      <c r="D1770" s="98"/>
      <c r="E1770" s="276"/>
    </row>
    <row r="1771" spans="1:5" ht="15.55">
      <c r="A1771" s="129"/>
      <c r="B1771" s="274"/>
      <c r="C1771" s="98"/>
      <c r="D1771" s="98"/>
      <c r="E1771" s="276"/>
    </row>
    <row r="1772" spans="1:5" ht="15.55">
      <c r="A1772" s="129"/>
      <c r="B1772" s="274"/>
      <c r="C1772" s="98"/>
      <c r="D1772" s="98"/>
      <c r="E1772" s="276"/>
    </row>
    <row r="1773" spans="1:5" ht="15.55">
      <c r="A1773" s="129"/>
      <c r="B1773" s="274"/>
      <c r="C1773" s="98"/>
      <c r="D1773" s="98"/>
      <c r="E1773" s="276"/>
    </row>
    <row r="1774" spans="1:5" ht="15.55">
      <c r="A1774" s="129"/>
      <c r="B1774" s="274"/>
      <c r="C1774" s="98"/>
      <c r="D1774" s="98"/>
      <c r="E1774" s="276"/>
    </row>
    <row r="1775" spans="1:5" ht="15.55">
      <c r="A1775" s="129"/>
      <c r="B1775" s="274"/>
      <c r="C1775" s="98"/>
      <c r="D1775" s="98"/>
      <c r="E1775" s="276"/>
    </row>
    <row r="1776" spans="1:5" ht="15.55">
      <c r="A1776" s="129"/>
      <c r="B1776" s="274"/>
      <c r="C1776" s="98"/>
      <c r="D1776" s="98"/>
      <c r="E1776" s="276"/>
    </row>
    <row r="1777" spans="1:5" ht="15.55">
      <c r="A1777" s="129"/>
      <c r="B1777" s="274"/>
      <c r="C1777" s="98"/>
      <c r="D1777" s="98"/>
      <c r="E1777" s="276"/>
    </row>
    <row r="1778" spans="1:5" ht="15.55">
      <c r="A1778" s="129"/>
      <c r="B1778" s="274"/>
      <c r="C1778" s="98"/>
      <c r="D1778" s="98"/>
      <c r="E1778" s="276"/>
    </row>
    <row r="1779" spans="1:5" ht="15.55">
      <c r="A1779" s="129"/>
      <c r="B1779" s="274"/>
      <c r="C1779" s="98"/>
      <c r="D1779" s="98"/>
      <c r="E1779" s="276"/>
    </row>
    <row r="1780" spans="1:5" ht="15.55">
      <c r="A1780" s="129"/>
      <c r="B1780" s="274"/>
      <c r="C1780" s="98"/>
      <c r="D1780" s="98"/>
      <c r="E1780" s="276"/>
    </row>
    <row r="1781" spans="1:5" ht="15.55">
      <c r="A1781" s="129"/>
      <c r="B1781" s="274"/>
      <c r="C1781" s="98"/>
      <c r="D1781" s="98"/>
      <c r="E1781" s="276"/>
    </row>
    <row r="1782" spans="1:5" ht="15.55">
      <c r="A1782" s="129"/>
      <c r="B1782" s="274"/>
      <c r="C1782" s="98"/>
      <c r="D1782" s="98"/>
      <c r="E1782" s="276"/>
    </row>
    <row r="1783" spans="1:5" ht="15.55">
      <c r="A1783" s="129"/>
      <c r="B1783" s="274"/>
      <c r="C1783" s="98"/>
      <c r="D1783" s="98"/>
      <c r="E1783" s="276"/>
    </row>
    <row r="1784" spans="1:5" ht="15.55">
      <c r="A1784" s="129"/>
      <c r="B1784" s="274"/>
      <c r="C1784" s="98"/>
      <c r="D1784" s="98"/>
      <c r="E1784" s="276"/>
    </row>
    <row r="1785" spans="1:5" ht="15.55">
      <c r="A1785" s="129"/>
      <c r="B1785" s="274"/>
      <c r="C1785" s="98"/>
      <c r="D1785" s="98"/>
      <c r="E1785" s="276"/>
    </row>
    <row r="1786" spans="1:5" ht="15.55">
      <c r="A1786" s="129"/>
      <c r="B1786" s="274"/>
      <c r="C1786" s="98"/>
      <c r="D1786" s="98"/>
      <c r="E1786" s="276"/>
    </row>
    <row r="1787" spans="1:5" ht="15.55">
      <c r="A1787" s="129"/>
      <c r="B1787" s="274"/>
      <c r="C1787" s="98"/>
      <c r="D1787" s="98"/>
      <c r="E1787" s="276"/>
    </row>
    <row r="1788" spans="1:5" ht="15.55">
      <c r="A1788" s="129"/>
      <c r="B1788" s="274"/>
      <c r="C1788" s="98"/>
      <c r="D1788" s="98"/>
      <c r="E1788" s="276"/>
    </row>
    <row r="1789" spans="1:5" ht="15.55">
      <c r="A1789" s="129"/>
      <c r="B1789" s="274"/>
      <c r="C1789" s="98"/>
      <c r="D1789" s="98"/>
      <c r="E1789" s="276"/>
    </row>
    <row r="1790" spans="1:5" ht="15.55">
      <c r="A1790" s="129"/>
      <c r="B1790" s="274"/>
      <c r="C1790" s="98"/>
      <c r="D1790" s="98"/>
      <c r="E1790" s="276"/>
    </row>
    <row r="1791" spans="1:5" ht="15.55">
      <c r="A1791" s="129"/>
      <c r="B1791" s="274"/>
      <c r="C1791" s="98"/>
      <c r="D1791" s="98"/>
      <c r="E1791" s="276"/>
    </row>
    <row r="1792" spans="1:5" ht="15.55">
      <c r="A1792" s="129"/>
      <c r="B1792" s="274"/>
      <c r="C1792" s="98"/>
      <c r="D1792" s="98"/>
      <c r="E1792" s="276"/>
    </row>
    <row r="1793" spans="1:5" ht="15.55">
      <c r="A1793" s="129"/>
      <c r="B1793" s="274"/>
      <c r="C1793" s="98"/>
      <c r="D1793" s="98"/>
      <c r="E1793" s="276"/>
    </row>
    <row r="1794" spans="1:5" ht="15.55">
      <c r="A1794" s="129"/>
      <c r="B1794" s="274"/>
      <c r="C1794" s="98"/>
      <c r="D1794" s="98"/>
      <c r="E1794" s="276"/>
    </row>
    <row r="1795" spans="1:5" ht="15.55">
      <c r="A1795" s="129"/>
      <c r="B1795" s="274"/>
      <c r="C1795" s="98"/>
      <c r="D1795" s="98"/>
      <c r="E1795" s="276"/>
    </row>
    <row r="1796" spans="1:5" ht="15.55">
      <c r="A1796" s="129"/>
      <c r="B1796" s="274"/>
      <c r="C1796" s="98"/>
      <c r="D1796" s="98"/>
      <c r="E1796" s="276"/>
    </row>
    <row r="1797" spans="1:5" ht="15.55">
      <c r="A1797" s="129"/>
      <c r="B1797" s="274"/>
      <c r="C1797" s="98"/>
      <c r="D1797" s="98"/>
      <c r="E1797" s="276"/>
    </row>
    <row r="1798" spans="1:5" ht="15.55">
      <c r="A1798" s="129"/>
      <c r="B1798" s="274"/>
      <c r="C1798" s="98"/>
      <c r="D1798" s="98"/>
      <c r="E1798" s="276"/>
    </row>
    <row r="1799" spans="1:5" ht="15.55">
      <c r="A1799" s="129"/>
      <c r="B1799" s="274"/>
      <c r="C1799" s="98"/>
      <c r="D1799" s="98"/>
      <c r="E1799" s="276"/>
    </row>
    <row r="1800" spans="1:5" ht="15.55">
      <c r="A1800" s="129"/>
      <c r="B1800" s="274"/>
      <c r="C1800" s="98"/>
      <c r="D1800" s="98"/>
      <c r="E1800" s="276"/>
    </row>
    <row r="1801" spans="1:5" ht="15.55">
      <c r="A1801" s="129"/>
      <c r="B1801" s="274"/>
      <c r="C1801" s="98"/>
      <c r="D1801" s="98"/>
      <c r="E1801" s="276"/>
    </row>
    <row r="1802" spans="1:5" ht="15.55">
      <c r="A1802" s="129"/>
      <c r="B1802" s="274"/>
      <c r="C1802" s="98"/>
      <c r="D1802" s="98"/>
      <c r="E1802" s="276"/>
    </row>
    <row r="1803" spans="1:5" ht="15.55">
      <c r="A1803" s="129"/>
      <c r="B1803" s="274"/>
      <c r="C1803" s="98"/>
      <c r="D1803" s="98"/>
      <c r="E1803" s="276"/>
    </row>
    <row r="1804" spans="1:5" ht="15.55">
      <c r="A1804" s="129"/>
      <c r="B1804" s="274"/>
      <c r="C1804" s="98"/>
      <c r="D1804" s="98"/>
      <c r="E1804" s="276"/>
    </row>
    <row r="1805" spans="1:5" ht="15.55">
      <c r="A1805" s="129"/>
      <c r="B1805" s="274"/>
      <c r="C1805" s="98"/>
      <c r="D1805" s="98"/>
      <c r="E1805" s="276"/>
    </row>
    <row r="1806" spans="1:5" ht="15.55">
      <c r="A1806" s="129"/>
      <c r="B1806" s="274"/>
      <c r="C1806" s="98"/>
      <c r="D1806" s="98"/>
      <c r="E1806" s="276"/>
    </row>
    <row r="1807" spans="1:5" ht="15.55">
      <c r="A1807" s="129"/>
      <c r="B1807" s="274"/>
      <c r="C1807" s="98"/>
      <c r="D1807" s="98"/>
      <c r="E1807" s="276"/>
    </row>
    <row r="1808" spans="1:5" ht="15.55">
      <c r="A1808" s="129"/>
      <c r="B1808" s="274"/>
      <c r="C1808" s="98"/>
      <c r="D1808" s="98"/>
      <c r="E1808" s="276"/>
    </row>
    <row r="1809" spans="1:5" ht="15.55">
      <c r="A1809" s="129"/>
      <c r="B1809" s="274"/>
      <c r="C1809" s="98"/>
      <c r="D1809" s="98"/>
      <c r="E1809" s="276"/>
    </row>
    <row r="1810" spans="1:5" ht="15.55">
      <c r="A1810" s="129"/>
      <c r="B1810" s="274"/>
      <c r="C1810" s="98"/>
      <c r="D1810" s="98"/>
      <c r="E1810" s="276"/>
    </row>
    <row r="1811" spans="1:5" ht="15.55">
      <c r="A1811" s="129"/>
      <c r="B1811" s="274"/>
      <c r="C1811" s="98"/>
      <c r="D1811" s="98"/>
      <c r="E1811" s="276"/>
    </row>
    <row r="1812" spans="1:5" ht="15.55">
      <c r="A1812" s="129"/>
      <c r="B1812" s="274"/>
      <c r="C1812" s="98"/>
      <c r="D1812" s="98"/>
      <c r="E1812" s="276"/>
    </row>
    <row r="1813" spans="1:5" ht="15.55">
      <c r="A1813" s="129"/>
      <c r="B1813" s="274"/>
      <c r="C1813" s="98"/>
      <c r="D1813" s="98"/>
      <c r="E1813" s="276"/>
    </row>
    <row r="1814" spans="1:5" ht="15.55">
      <c r="A1814" s="129"/>
      <c r="B1814" s="274"/>
      <c r="C1814" s="98"/>
      <c r="D1814" s="98"/>
      <c r="E1814" s="276"/>
    </row>
    <row r="1815" spans="1:5" ht="15.55">
      <c r="A1815" s="129"/>
      <c r="B1815" s="274"/>
      <c r="C1815" s="98"/>
      <c r="D1815" s="98"/>
      <c r="E1815" s="276"/>
    </row>
    <row r="1816" spans="1:5" ht="15.55">
      <c r="A1816" s="129"/>
      <c r="B1816" s="274"/>
      <c r="C1816" s="98"/>
      <c r="D1816" s="98"/>
      <c r="E1816" s="276"/>
    </row>
    <row r="1817" spans="1:5" ht="15.55">
      <c r="A1817" s="129"/>
      <c r="B1817" s="274"/>
      <c r="C1817" s="98"/>
      <c r="D1817" s="98"/>
      <c r="E1817" s="276"/>
    </row>
    <row r="1818" spans="1:5" ht="15.55">
      <c r="A1818" s="129"/>
      <c r="B1818" s="274"/>
      <c r="C1818" s="98"/>
      <c r="D1818" s="98"/>
      <c r="E1818" s="276"/>
    </row>
    <row r="1819" spans="1:5" ht="15.55">
      <c r="A1819" s="129"/>
      <c r="B1819" s="274"/>
      <c r="C1819" s="98"/>
      <c r="D1819" s="98"/>
      <c r="E1819" s="276"/>
    </row>
    <row r="1820" spans="1:5" ht="15.55">
      <c r="A1820" s="129"/>
      <c r="B1820" s="274"/>
      <c r="C1820" s="98"/>
      <c r="D1820" s="98"/>
      <c r="E1820" s="276"/>
    </row>
    <row r="1821" spans="1:5" ht="15.55">
      <c r="A1821" s="129"/>
      <c r="B1821" s="274"/>
      <c r="C1821" s="98"/>
      <c r="D1821" s="98"/>
      <c r="E1821" s="276"/>
    </row>
    <row r="1822" spans="1:5" ht="15.55">
      <c r="A1822" s="129"/>
      <c r="B1822" s="274"/>
      <c r="C1822" s="98"/>
      <c r="D1822" s="98"/>
      <c r="E1822" s="276"/>
    </row>
    <row r="1823" spans="1:5" ht="15.55">
      <c r="A1823" s="129"/>
      <c r="B1823" s="274"/>
      <c r="C1823" s="98"/>
      <c r="D1823" s="98"/>
      <c r="E1823" s="276"/>
    </row>
    <row r="1824" spans="1:5" ht="15.55">
      <c r="A1824" s="129"/>
      <c r="B1824" s="274"/>
      <c r="C1824" s="98"/>
      <c r="D1824" s="98"/>
      <c r="E1824" s="276"/>
    </row>
    <row r="1825" spans="1:5" ht="15.55">
      <c r="A1825" s="129"/>
      <c r="B1825" s="274"/>
      <c r="C1825" s="98"/>
      <c r="D1825" s="98"/>
      <c r="E1825" s="276"/>
    </row>
    <row r="1826" spans="1:5" ht="15.55">
      <c r="A1826" s="129"/>
      <c r="B1826" s="274"/>
      <c r="C1826" s="98"/>
      <c r="D1826" s="98"/>
      <c r="E1826" s="276"/>
    </row>
    <row r="1827" spans="1:5" ht="15.55">
      <c r="A1827" s="129"/>
      <c r="B1827" s="274"/>
      <c r="C1827" s="98"/>
      <c r="D1827" s="98"/>
      <c r="E1827" s="276"/>
    </row>
    <row r="1828" spans="1:5" ht="15.55">
      <c r="A1828" s="129"/>
      <c r="B1828" s="274"/>
      <c r="C1828" s="98"/>
      <c r="D1828" s="98"/>
      <c r="E1828" s="276"/>
    </row>
    <row r="1829" spans="1:5" ht="15.55">
      <c r="A1829" s="129"/>
      <c r="B1829" s="274"/>
      <c r="C1829" s="98"/>
      <c r="D1829" s="98"/>
      <c r="E1829" s="276"/>
    </row>
    <row r="1830" spans="1:5" ht="15.55">
      <c r="A1830" s="129"/>
      <c r="B1830" s="274"/>
      <c r="C1830" s="98"/>
      <c r="D1830" s="98"/>
      <c r="E1830" s="276"/>
    </row>
    <row r="1831" spans="1:5" ht="15.55">
      <c r="A1831" s="129"/>
      <c r="B1831" s="274"/>
      <c r="C1831" s="98"/>
      <c r="D1831" s="98"/>
      <c r="E1831" s="276"/>
    </row>
    <row r="1832" spans="1:5" ht="15.55">
      <c r="A1832" s="129"/>
      <c r="B1832" s="274"/>
      <c r="C1832" s="98"/>
      <c r="D1832" s="98"/>
      <c r="E1832" s="276"/>
    </row>
    <row r="1833" spans="1:5" ht="15.55">
      <c r="A1833" s="129"/>
      <c r="B1833" s="274"/>
      <c r="C1833" s="98"/>
      <c r="D1833" s="98"/>
      <c r="E1833" s="276"/>
    </row>
    <row r="1834" spans="1:5" ht="15.55">
      <c r="A1834" s="129"/>
      <c r="B1834" s="274"/>
      <c r="C1834" s="98"/>
      <c r="D1834" s="98"/>
      <c r="E1834" s="276"/>
    </row>
    <row r="1835" spans="1:5" ht="15.55">
      <c r="A1835" s="129"/>
      <c r="B1835" s="274"/>
      <c r="C1835" s="98"/>
      <c r="D1835" s="98"/>
      <c r="E1835" s="276"/>
    </row>
    <row r="1836" spans="1:5" ht="15.55">
      <c r="A1836" s="129"/>
      <c r="B1836" s="274"/>
      <c r="C1836" s="98"/>
      <c r="D1836" s="98"/>
      <c r="E1836" s="276"/>
    </row>
    <row r="1837" spans="1:5" ht="15.55">
      <c r="A1837" s="129"/>
      <c r="B1837" s="274"/>
      <c r="C1837" s="98"/>
      <c r="D1837" s="98"/>
      <c r="E1837" s="276"/>
    </row>
    <row r="1838" spans="1:5" ht="15.55">
      <c r="A1838" s="129"/>
      <c r="B1838" s="274"/>
      <c r="C1838" s="98"/>
      <c r="D1838" s="98"/>
      <c r="E1838" s="276"/>
    </row>
    <row r="1839" spans="1:5" ht="15.55">
      <c r="A1839" s="129"/>
      <c r="B1839" s="274"/>
      <c r="C1839" s="98"/>
      <c r="D1839" s="98"/>
      <c r="E1839" s="276"/>
    </row>
    <row r="1840" spans="1:5" ht="15.55">
      <c r="A1840" s="129"/>
      <c r="B1840" s="274"/>
      <c r="C1840" s="98"/>
      <c r="D1840" s="98"/>
      <c r="E1840" s="276"/>
    </row>
    <row r="1841" spans="1:5" ht="15.55">
      <c r="A1841" s="129"/>
      <c r="B1841" s="274"/>
      <c r="C1841" s="98"/>
      <c r="D1841" s="98"/>
      <c r="E1841" s="276"/>
    </row>
    <row r="1842" spans="1:5" ht="15.55">
      <c r="A1842" s="129"/>
      <c r="B1842" s="274"/>
      <c r="C1842" s="98"/>
      <c r="D1842" s="98"/>
      <c r="E1842" s="276"/>
    </row>
    <row r="1843" spans="1:5" ht="15.55">
      <c r="A1843" s="129"/>
      <c r="B1843" s="274"/>
      <c r="C1843" s="98"/>
      <c r="D1843" s="98"/>
      <c r="E1843" s="276"/>
    </row>
    <row r="1844" spans="1:5" ht="15.55">
      <c r="A1844" s="129"/>
      <c r="B1844" s="274"/>
      <c r="C1844" s="98"/>
      <c r="D1844" s="98"/>
      <c r="E1844" s="276"/>
    </row>
    <row r="1845" spans="1:5" ht="15.55">
      <c r="A1845" s="129"/>
      <c r="B1845" s="274"/>
      <c r="C1845" s="98"/>
      <c r="D1845" s="98"/>
      <c r="E1845" s="276"/>
    </row>
    <row r="1846" spans="1:5" ht="15.55">
      <c r="A1846" s="129"/>
      <c r="B1846" s="274"/>
      <c r="C1846" s="98"/>
      <c r="D1846" s="98"/>
      <c r="E1846" s="276"/>
    </row>
    <row r="1847" spans="1:5" ht="15.55">
      <c r="A1847" s="129"/>
      <c r="B1847" s="274"/>
      <c r="C1847" s="98"/>
      <c r="D1847" s="98"/>
      <c r="E1847" s="276"/>
    </row>
    <row r="1848" spans="1:5" ht="15.55">
      <c r="A1848" s="129"/>
      <c r="B1848" s="274"/>
      <c r="C1848" s="98"/>
      <c r="D1848" s="98"/>
      <c r="E1848" s="276"/>
    </row>
    <row r="1849" spans="1:5" ht="15.55">
      <c r="A1849" s="129"/>
      <c r="B1849" s="274"/>
      <c r="C1849" s="98"/>
      <c r="D1849" s="98"/>
      <c r="E1849" s="276"/>
    </row>
    <row r="1850" spans="1:5" ht="15.55">
      <c r="A1850" s="129"/>
      <c r="B1850" s="274"/>
      <c r="C1850" s="98"/>
      <c r="D1850" s="98"/>
      <c r="E1850" s="276"/>
    </row>
    <row r="1851" spans="1:5" ht="15.55">
      <c r="A1851" s="129"/>
      <c r="B1851" s="274"/>
      <c r="C1851" s="98"/>
      <c r="D1851" s="98"/>
      <c r="E1851" s="276"/>
    </row>
    <row r="1852" spans="1:5" ht="15.55">
      <c r="A1852" s="129"/>
      <c r="B1852" s="274"/>
      <c r="C1852" s="98"/>
      <c r="D1852" s="98"/>
      <c r="E1852" s="276"/>
    </row>
    <row r="1853" spans="1:5" ht="15.55">
      <c r="A1853" s="129"/>
      <c r="B1853" s="274"/>
      <c r="C1853" s="98"/>
      <c r="D1853" s="98"/>
      <c r="E1853" s="276"/>
    </row>
    <row r="1854" spans="1:5" ht="15.55">
      <c r="A1854" s="129"/>
      <c r="B1854" s="274"/>
      <c r="C1854" s="98"/>
      <c r="D1854" s="98"/>
      <c r="E1854" s="276"/>
    </row>
    <row r="1855" spans="1:5" ht="15.55">
      <c r="A1855" s="129"/>
      <c r="B1855" s="274"/>
      <c r="C1855" s="98"/>
      <c r="D1855" s="98"/>
      <c r="E1855" s="276"/>
    </row>
    <row r="1856" spans="1:5" ht="15.55">
      <c r="A1856" s="129"/>
      <c r="B1856" s="274"/>
      <c r="C1856" s="98"/>
      <c r="D1856" s="98"/>
      <c r="E1856" s="276"/>
    </row>
    <row r="1857" spans="1:5" ht="15.55">
      <c r="A1857" s="129"/>
      <c r="B1857" s="274"/>
      <c r="C1857" s="98"/>
      <c r="D1857" s="98"/>
      <c r="E1857" s="276"/>
    </row>
    <row r="1858" spans="1:5" ht="15.55">
      <c r="A1858" s="129"/>
      <c r="B1858" s="274"/>
      <c r="C1858" s="98"/>
      <c r="D1858" s="98"/>
      <c r="E1858" s="276"/>
    </row>
    <row r="1859" spans="1:5" ht="15.55">
      <c r="A1859" s="129"/>
      <c r="B1859" s="274"/>
      <c r="C1859" s="98"/>
      <c r="D1859" s="98"/>
      <c r="E1859" s="276"/>
    </row>
    <row r="1860" spans="1:5" ht="15.55">
      <c r="A1860" s="129"/>
      <c r="B1860" s="274"/>
      <c r="C1860" s="98"/>
      <c r="D1860" s="98"/>
      <c r="E1860" s="276"/>
    </row>
    <row r="1861" spans="1:5" ht="15.55">
      <c r="A1861" s="129"/>
      <c r="B1861" s="274"/>
      <c r="C1861" s="98"/>
      <c r="D1861" s="98"/>
      <c r="E1861" s="276"/>
    </row>
    <row r="1862" spans="1:5" ht="15.55">
      <c r="A1862" s="129"/>
      <c r="B1862" s="274"/>
      <c r="C1862" s="98"/>
      <c r="D1862" s="98"/>
      <c r="E1862" s="276"/>
    </row>
    <row r="1863" spans="1:5" ht="15.55">
      <c r="A1863" s="129"/>
      <c r="B1863" s="274"/>
      <c r="C1863" s="98"/>
      <c r="D1863" s="98"/>
      <c r="E1863" s="276"/>
    </row>
    <row r="1864" spans="1:5" ht="15.55">
      <c r="A1864" s="129"/>
      <c r="B1864" s="274"/>
      <c r="C1864" s="98"/>
      <c r="D1864" s="98"/>
      <c r="E1864" s="276"/>
    </row>
    <row r="1865" spans="1:5" ht="15.55">
      <c r="A1865" s="129"/>
      <c r="B1865" s="274"/>
      <c r="C1865" s="98"/>
      <c r="D1865" s="98"/>
      <c r="E1865" s="276"/>
    </row>
    <row r="1866" spans="1:5" ht="15.55">
      <c r="A1866" s="129"/>
      <c r="B1866" s="274"/>
      <c r="C1866" s="98"/>
      <c r="D1866" s="98"/>
      <c r="E1866" s="276"/>
    </row>
    <row r="1867" spans="1:5" ht="15.55">
      <c r="A1867" s="129"/>
      <c r="B1867" s="274"/>
      <c r="C1867" s="98"/>
      <c r="D1867" s="98"/>
      <c r="E1867" s="276"/>
    </row>
    <row r="1868" spans="1:5" ht="15.55">
      <c r="A1868" s="129"/>
      <c r="B1868" s="274"/>
      <c r="C1868" s="98"/>
      <c r="D1868" s="98"/>
      <c r="E1868" s="276"/>
    </row>
    <row r="1869" spans="1:5" ht="15.55">
      <c r="A1869" s="129"/>
      <c r="B1869" s="274"/>
      <c r="C1869" s="98"/>
      <c r="D1869" s="98"/>
      <c r="E1869" s="276"/>
    </row>
    <row r="1870" spans="1:5" ht="15.55">
      <c r="A1870" s="129"/>
      <c r="B1870" s="274"/>
      <c r="C1870" s="98"/>
      <c r="D1870" s="98"/>
      <c r="E1870" s="276"/>
    </row>
    <row r="1871" spans="1:5" ht="15.55">
      <c r="A1871" s="129"/>
      <c r="B1871" s="274"/>
      <c r="C1871" s="98"/>
      <c r="D1871" s="98"/>
      <c r="E1871" s="276"/>
    </row>
    <row r="1872" spans="1:5" ht="15.55">
      <c r="A1872" s="129"/>
      <c r="B1872" s="274"/>
      <c r="C1872" s="98"/>
      <c r="D1872" s="98"/>
      <c r="E1872" s="276"/>
    </row>
    <row r="1873" spans="1:5" ht="15.55">
      <c r="A1873" s="129"/>
      <c r="B1873" s="274"/>
      <c r="C1873" s="98"/>
      <c r="D1873" s="98"/>
      <c r="E1873" s="276"/>
    </row>
    <row r="1874" spans="1:5" ht="15.55">
      <c r="A1874" s="129"/>
      <c r="B1874" s="274"/>
      <c r="C1874" s="98"/>
      <c r="D1874" s="98"/>
      <c r="E1874" s="276"/>
    </row>
    <row r="1875" spans="1:5" ht="15.55">
      <c r="A1875" s="129"/>
      <c r="B1875" s="274"/>
      <c r="C1875" s="98"/>
      <c r="D1875" s="98"/>
      <c r="E1875" s="276"/>
    </row>
    <row r="1876" spans="1:5" ht="15.55">
      <c r="A1876" s="129"/>
      <c r="B1876" s="274"/>
      <c r="C1876" s="98"/>
      <c r="D1876" s="98"/>
      <c r="E1876" s="276"/>
    </row>
    <row r="1877" spans="1:5" ht="15.55">
      <c r="A1877" s="129"/>
      <c r="B1877" s="274"/>
      <c r="C1877" s="98"/>
      <c r="D1877" s="98"/>
      <c r="E1877" s="276"/>
    </row>
    <row r="1878" spans="1:5" ht="15.55">
      <c r="A1878" s="129"/>
      <c r="B1878" s="274"/>
      <c r="C1878" s="98"/>
      <c r="D1878" s="98"/>
      <c r="E1878" s="276"/>
    </row>
    <row r="1879" spans="1:5" ht="15.55">
      <c r="A1879" s="129"/>
      <c r="B1879" s="274"/>
      <c r="C1879" s="98"/>
      <c r="D1879" s="98"/>
      <c r="E1879" s="276"/>
    </row>
    <row r="1880" spans="1:5" ht="15.55">
      <c r="A1880" s="129"/>
      <c r="B1880" s="274"/>
      <c r="C1880" s="98"/>
      <c r="D1880" s="98"/>
      <c r="E1880" s="276"/>
    </row>
    <row r="1881" spans="1:5" ht="15.55">
      <c r="A1881" s="129"/>
      <c r="B1881" s="274"/>
      <c r="C1881" s="98"/>
      <c r="D1881" s="98"/>
      <c r="E1881" s="276"/>
    </row>
    <row r="1882" spans="1:5" ht="15.55">
      <c r="A1882" s="129"/>
      <c r="B1882" s="274"/>
      <c r="C1882" s="98"/>
      <c r="D1882" s="98"/>
      <c r="E1882" s="276"/>
    </row>
    <row r="1883" spans="1:5" ht="15.55">
      <c r="A1883" s="129"/>
      <c r="B1883" s="274"/>
      <c r="C1883" s="98"/>
      <c r="D1883" s="98"/>
      <c r="E1883" s="276"/>
    </row>
    <row r="1884" spans="1:5" ht="15.55">
      <c r="A1884" s="129"/>
      <c r="B1884" s="274"/>
      <c r="C1884" s="98"/>
      <c r="D1884" s="98"/>
      <c r="E1884" s="276"/>
    </row>
    <row r="1885" spans="1:5" ht="15.55">
      <c r="A1885" s="129"/>
      <c r="B1885" s="274"/>
      <c r="C1885" s="98"/>
      <c r="D1885" s="98"/>
      <c r="E1885" s="276"/>
    </row>
    <row r="1886" spans="1:5" ht="15.55">
      <c r="A1886" s="129"/>
      <c r="B1886" s="274"/>
      <c r="C1886" s="98"/>
      <c r="D1886" s="98"/>
      <c r="E1886" s="276"/>
    </row>
    <row r="1887" spans="1:5" ht="15.55">
      <c r="A1887" s="129"/>
      <c r="B1887" s="274"/>
      <c r="C1887" s="98"/>
      <c r="D1887" s="98"/>
      <c r="E1887" s="276"/>
    </row>
    <row r="1888" spans="1:5" ht="15.55">
      <c r="A1888" s="129"/>
      <c r="B1888" s="274"/>
      <c r="C1888" s="98"/>
      <c r="D1888" s="98"/>
      <c r="E1888" s="276"/>
    </row>
    <row r="1889" spans="1:5" ht="15.55">
      <c r="A1889" s="129"/>
      <c r="B1889" s="274"/>
      <c r="C1889" s="98"/>
      <c r="D1889" s="98"/>
      <c r="E1889" s="276"/>
    </row>
    <row r="1890" spans="1:5" ht="15.55">
      <c r="A1890" s="129"/>
      <c r="B1890" s="274"/>
      <c r="C1890" s="98"/>
      <c r="D1890" s="98"/>
      <c r="E1890" s="276"/>
    </row>
    <row r="1891" spans="1:5" ht="15.55">
      <c r="A1891" s="129"/>
      <c r="B1891" s="274"/>
      <c r="C1891" s="98"/>
      <c r="D1891" s="98"/>
      <c r="E1891" s="276"/>
    </row>
    <row r="1892" spans="1:5" ht="15.55">
      <c r="A1892" s="129"/>
      <c r="B1892" s="274"/>
      <c r="C1892" s="98"/>
      <c r="D1892" s="98"/>
      <c r="E1892" s="276"/>
    </row>
    <row r="1893" spans="1:5" ht="15.55">
      <c r="A1893" s="129"/>
      <c r="B1893" s="274"/>
      <c r="C1893" s="98"/>
      <c r="D1893" s="98"/>
      <c r="E1893" s="276"/>
    </row>
    <row r="1894" spans="1:5" ht="15.55">
      <c r="A1894" s="129"/>
      <c r="B1894" s="274"/>
      <c r="C1894" s="98"/>
      <c r="D1894" s="98"/>
      <c r="E1894" s="276"/>
    </row>
    <row r="1895" spans="1:5" ht="15.55">
      <c r="A1895" s="129"/>
      <c r="B1895" s="274"/>
      <c r="C1895" s="98"/>
      <c r="D1895" s="98"/>
      <c r="E1895" s="276"/>
    </row>
    <row r="1896" spans="1:5" ht="15.55">
      <c r="A1896" s="129"/>
      <c r="B1896" s="274"/>
      <c r="C1896" s="98"/>
      <c r="D1896" s="98"/>
      <c r="E1896" s="276"/>
    </row>
    <row r="1897" spans="1:5" ht="15.55">
      <c r="A1897" s="129"/>
      <c r="B1897" s="274"/>
      <c r="C1897" s="98"/>
      <c r="D1897" s="98"/>
      <c r="E1897" s="276"/>
    </row>
    <row r="1898" spans="1:5" ht="15.55">
      <c r="A1898" s="129"/>
      <c r="B1898" s="274"/>
      <c r="C1898" s="98"/>
      <c r="D1898" s="98"/>
      <c r="E1898" s="276"/>
    </row>
    <row r="1899" spans="1:5" ht="15.55">
      <c r="A1899" s="129"/>
      <c r="B1899" s="274"/>
      <c r="C1899" s="98"/>
      <c r="D1899" s="98"/>
      <c r="E1899" s="276"/>
    </row>
    <row r="1900" spans="1:5" ht="15.55">
      <c r="A1900" s="129"/>
      <c r="B1900" s="274"/>
      <c r="C1900" s="98"/>
      <c r="D1900" s="98"/>
      <c r="E1900" s="276"/>
    </row>
    <row r="1901" spans="1:5" ht="15.55">
      <c r="A1901" s="129"/>
      <c r="B1901" s="274"/>
      <c r="C1901" s="98"/>
      <c r="D1901" s="98"/>
      <c r="E1901" s="276"/>
    </row>
    <row r="1902" spans="1:5" ht="15.55">
      <c r="A1902" s="129"/>
      <c r="B1902" s="274"/>
      <c r="C1902" s="98"/>
      <c r="D1902" s="98"/>
      <c r="E1902" s="276"/>
    </row>
    <row r="1903" spans="1:5" ht="15.55">
      <c r="A1903" s="129"/>
      <c r="B1903" s="274"/>
      <c r="C1903" s="98"/>
      <c r="D1903" s="98"/>
      <c r="E1903" s="276"/>
    </row>
    <row r="1904" spans="1:5" ht="15.55">
      <c r="A1904" s="129"/>
      <c r="B1904" s="274"/>
      <c r="C1904" s="98"/>
      <c r="D1904" s="98"/>
      <c r="E1904" s="276"/>
    </row>
    <row r="1905" spans="1:5" ht="15.55">
      <c r="A1905" s="129"/>
      <c r="B1905" s="274"/>
      <c r="C1905" s="98"/>
      <c r="D1905" s="98"/>
      <c r="E1905" s="276"/>
    </row>
    <row r="1906" spans="1:5" ht="15.55">
      <c r="A1906" s="129"/>
      <c r="B1906" s="274"/>
      <c r="C1906" s="98"/>
      <c r="D1906" s="98"/>
      <c r="E1906" s="276"/>
    </row>
    <row r="1907" spans="1:5" ht="15.55">
      <c r="A1907" s="129"/>
      <c r="B1907" s="274"/>
      <c r="C1907" s="98"/>
      <c r="D1907" s="98"/>
      <c r="E1907" s="276"/>
    </row>
    <row r="1908" spans="1:5" ht="15.55">
      <c r="A1908" s="129"/>
      <c r="B1908" s="274"/>
      <c r="C1908" s="98"/>
      <c r="D1908" s="98"/>
      <c r="E1908" s="276"/>
    </row>
    <row r="1909" spans="1:5" ht="15.55">
      <c r="A1909" s="129"/>
      <c r="B1909" s="274"/>
      <c r="C1909" s="98"/>
      <c r="D1909" s="98"/>
      <c r="E1909" s="276"/>
    </row>
    <row r="1910" spans="1:5" ht="15.55">
      <c r="A1910" s="129"/>
      <c r="B1910" s="274"/>
      <c r="C1910" s="98"/>
      <c r="D1910" s="98"/>
      <c r="E1910" s="276"/>
    </row>
    <row r="1911" spans="1:5" ht="15.55">
      <c r="A1911" s="129"/>
      <c r="B1911" s="274"/>
      <c r="C1911" s="98"/>
      <c r="D1911" s="98"/>
      <c r="E1911" s="276"/>
    </row>
    <row r="1912" spans="1:5" ht="15.55">
      <c r="A1912" s="129"/>
      <c r="B1912" s="274"/>
      <c r="C1912" s="98"/>
      <c r="D1912" s="98"/>
      <c r="E1912" s="276"/>
    </row>
    <row r="1913" spans="1:5" ht="15.55">
      <c r="A1913" s="129"/>
      <c r="B1913" s="274"/>
      <c r="C1913" s="98"/>
      <c r="D1913" s="98"/>
      <c r="E1913" s="276"/>
    </row>
    <row r="1914" spans="1:5" ht="15.55">
      <c r="A1914" s="129"/>
      <c r="B1914" s="274"/>
      <c r="C1914" s="98"/>
      <c r="D1914" s="98"/>
      <c r="E1914" s="276"/>
    </row>
    <row r="1915" spans="1:5" ht="15.55">
      <c r="A1915" s="129"/>
      <c r="B1915" s="274"/>
      <c r="C1915" s="98"/>
      <c r="D1915" s="98"/>
      <c r="E1915" s="276"/>
    </row>
    <row r="1916" spans="1:5" ht="15.55">
      <c r="A1916" s="129"/>
      <c r="B1916" s="274"/>
      <c r="C1916" s="98"/>
      <c r="D1916" s="98"/>
      <c r="E1916" s="276"/>
    </row>
    <row r="1917" spans="1:5" ht="15.55">
      <c r="A1917" s="129"/>
      <c r="B1917" s="274"/>
      <c r="C1917" s="98"/>
      <c r="D1917" s="98"/>
      <c r="E1917" s="276"/>
    </row>
    <row r="1918" spans="1:5" ht="15.55">
      <c r="A1918" s="129"/>
      <c r="B1918" s="274"/>
      <c r="C1918" s="98"/>
      <c r="D1918" s="98"/>
      <c r="E1918" s="276"/>
    </row>
    <row r="1919" spans="1:5" ht="15.55">
      <c r="A1919" s="129"/>
      <c r="B1919" s="274"/>
      <c r="C1919" s="98"/>
      <c r="D1919" s="98"/>
      <c r="E1919" s="276"/>
    </row>
    <row r="1920" spans="1:5" ht="15.55">
      <c r="A1920" s="129"/>
      <c r="B1920" s="274"/>
      <c r="C1920" s="98"/>
      <c r="D1920" s="98"/>
      <c r="E1920" s="276"/>
    </row>
    <row r="1921" spans="1:5" ht="15.55">
      <c r="A1921" s="129"/>
      <c r="B1921" s="274"/>
      <c r="C1921" s="98"/>
      <c r="D1921" s="98"/>
      <c r="E1921" s="276"/>
    </row>
    <row r="1922" spans="1:5" ht="15.55">
      <c r="A1922" s="129"/>
      <c r="B1922" s="274"/>
      <c r="C1922" s="98"/>
      <c r="D1922" s="98"/>
      <c r="E1922" s="276"/>
    </row>
    <row r="1923" spans="1:5" ht="15.55">
      <c r="A1923" s="129"/>
      <c r="B1923" s="274"/>
      <c r="C1923" s="98"/>
      <c r="D1923" s="98"/>
      <c r="E1923" s="276"/>
    </row>
    <row r="1924" spans="1:5" ht="15.55">
      <c r="A1924" s="129"/>
      <c r="B1924" s="274"/>
      <c r="C1924" s="98"/>
      <c r="D1924" s="98"/>
      <c r="E1924" s="276"/>
    </row>
    <row r="1925" spans="1:5" ht="15.55">
      <c r="A1925" s="129"/>
      <c r="B1925" s="274"/>
      <c r="C1925" s="98"/>
      <c r="D1925" s="98"/>
      <c r="E1925" s="276"/>
    </row>
    <row r="1926" spans="1:5" ht="15.55">
      <c r="A1926" s="129"/>
      <c r="B1926" s="274"/>
      <c r="C1926" s="98"/>
      <c r="D1926" s="98"/>
      <c r="E1926" s="276"/>
    </row>
    <row r="1927" spans="1:5" ht="15.55">
      <c r="A1927" s="129"/>
      <c r="B1927" s="274"/>
      <c r="C1927" s="98"/>
      <c r="D1927" s="98"/>
      <c r="E1927" s="276"/>
    </row>
    <row r="1928" spans="1:5" ht="15.55">
      <c r="A1928" s="129"/>
      <c r="B1928" s="274"/>
      <c r="C1928" s="98"/>
      <c r="D1928" s="98"/>
      <c r="E1928" s="276"/>
    </row>
    <row r="1929" spans="1:5" ht="15.55">
      <c r="A1929" s="129"/>
      <c r="B1929" s="274"/>
      <c r="C1929" s="98"/>
      <c r="D1929" s="98"/>
      <c r="E1929" s="276"/>
    </row>
    <row r="1930" spans="1:5" ht="15.55">
      <c r="A1930" s="129"/>
      <c r="B1930" s="274"/>
      <c r="C1930" s="98"/>
      <c r="D1930" s="98"/>
      <c r="E1930" s="276"/>
    </row>
    <row r="1931" spans="1:5" ht="15.55">
      <c r="A1931" s="129"/>
      <c r="B1931" s="274"/>
      <c r="C1931" s="98"/>
      <c r="D1931" s="98"/>
      <c r="E1931" s="276"/>
    </row>
    <row r="1932" spans="1:5" ht="15.55">
      <c r="A1932" s="129"/>
      <c r="B1932" s="274"/>
      <c r="C1932" s="98"/>
      <c r="D1932" s="98"/>
      <c r="E1932" s="276"/>
    </row>
    <row r="1933" spans="1:5" ht="15.55">
      <c r="A1933" s="129"/>
      <c r="B1933" s="274"/>
      <c r="C1933" s="98"/>
      <c r="D1933" s="98"/>
      <c r="E1933" s="276"/>
    </row>
    <row r="1934" spans="1:5" ht="15.55">
      <c r="A1934" s="129"/>
      <c r="B1934" s="274"/>
      <c r="C1934" s="98"/>
      <c r="D1934" s="98"/>
      <c r="E1934" s="276"/>
    </row>
    <row r="1935" spans="1:5" ht="15.55">
      <c r="A1935" s="129"/>
      <c r="B1935" s="274"/>
      <c r="C1935" s="98"/>
      <c r="D1935" s="98"/>
      <c r="E1935" s="276"/>
    </row>
    <row r="1936" spans="1:5" ht="15.55">
      <c r="A1936" s="129"/>
      <c r="B1936" s="274"/>
      <c r="C1936" s="98"/>
      <c r="D1936" s="98"/>
      <c r="E1936" s="276"/>
    </row>
    <row r="1937" spans="1:5" ht="15.55">
      <c r="A1937" s="129"/>
      <c r="B1937" s="274"/>
      <c r="C1937" s="98"/>
      <c r="D1937" s="98"/>
      <c r="E1937" s="276"/>
    </row>
    <row r="1938" spans="1:5" ht="15.55">
      <c r="A1938" s="129"/>
      <c r="B1938" s="274"/>
      <c r="C1938" s="98"/>
      <c r="D1938" s="98"/>
      <c r="E1938" s="276"/>
    </row>
    <row r="1939" spans="1:5" ht="15.55">
      <c r="A1939" s="129"/>
      <c r="B1939" s="274"/>
      <c r="C1939" s="98"/>
      <c r="D1939" s="98"/>
      <c r="E1939" s="276"/>
    </row>
    <row r="1940" spans="1:5" ht="15.55">
      <c r="A1940" s="129"/>
      <c r="B1940" s="274"/>
      <c r="C1940" s="98"/>
      <c r="D1940" s="98"/>
      <c r="E1940" s="276"/>
    </row>
    <row r="1941" spans="1:5" ht="15.55">
      <c r="A1941" s="129"/>
      <c r="B1941" s="274"/>
      <c r="C1941" s="98"/>
      <c r="D1941" s="98"/>
      <c r="E1941" s="276"/>
    </row>
    <row r="1942" spans="1:5" ht="15.55">
      <c r="A1942" s="129"/>
      <c r="B1942" s="274"/>
      <c r="C1942" s="98"/>
      <c r="D1942" s="98"/>
      <c r="E1942" s="276"/>
    </row>
    <row r="1943" spans="1:5" ht="15.55">
      <c r="A1943" s="129"/>
      <c r="B1943" s="274"/>
      <c r="C1943" s="98"/>
      <c r="D1943" s="98"/>
      <c r="E1943" s="276"/>
    </row>
    <row r="1944" spans="1:5" ht="15.55">
      <c r="A1944" s="129"/>
      <c r="B1944" s="274"/>
      <c r="C1944" s="98"/>
      <c r="D1944" s="98"/>
      <c r="E1944" s="276"/>
    </row>
    <row r="1945" spans="1:5" ht="15.55">
      <c r="A1945" s="129"/>
      <c r="B1945" s="274"/>
      <c r="C1945" s="98"/>
      <c r="D1945" s="98"/>
      <c r="E1945" s="276"/>
    </row>
    <row r="1946" spans="1:5" ht="15.55">
      <c r="A1946" s="129"/>
      <c r="B1946" s="274"/>
      <c r="C1946" s="98"/>
      <c r="D1946" s="98"/>
      <c r="E1946" s="276"/>
    </row>
    <row r="1947" spans="1:5" ht="15.55">
      <c r="A1947" s="129"/>
      <c r="B1947" s="274"/>
      <c r="C1947" s="98"/>
      <c r="D1947" s="98"/>
      <c r="E1947" s="276"/>
    </row>
    <row r="1948" spans="1:5" ht="15.55">
      <c r="A1948" s="129"/>
      <c r="B1948" s="274"/>
      <c r="C1948" s="98"/>
      <c r="D1948" s="98"/>
      <c r="E1948" s="276"/>
    </row>
    <row r="1949" spans="1:5" ht="15.55">
      <c r="A1949" s="129"/>
      <c r="B1949" s="274"/>
      <c r="C1949" s="98"/>
      <c r="D1949" s="98"/>
      <c r="E1949" s="276"/>
    </row>
    <row r="1950" spans="1:5" ht="15.55">
      <c r="A1950" s="129"/>
      <c r="B1950" s="274"/>
      <c r="C1950" s="98"/>
      <c r="D1950" s="98"/>
      <c r="E1950" s="276"/>
    </row>
    <row r="1951" spans="1:5" ht="15.55">
      <c r="A1951" s="129"/>
      <c r="B1951" s="274"/>
      <c r="C1951" s="98"/>
      <c r="D1951" s="98"/>
      <c r="E1951" s="276"/>
    </row>
    <row r="1952" spans="1:5" ht="15.55">
      <c r="A1952" s="129"/>
      <c r="B1952" s="274"/>
      <c r="C1952" s="98"/>
      <c r="D1952" s="98"/>
      <c r="E1952" s="276"/>
    </row>
    <row r="1953" spans="1:5" ht="15.55">
      <c r="A1953" s="129"/>
      <c r="B1953" s="274"/>
      <c r="C1953" s="98"/>
      <c r="D1953" s="98"/>
      <c r="E1953" s="276"/>
    </row>
    <row r="1954" spans="1:5" ht="15.55">
      <c r="A1954" s="129"/>
      <c r="B1954" s="274"/>
      <c r="C1954" s="98"/>
      <c r="D1954" s="98"/>
      <c r="E1954" s="276"/>
    </row>
    <row r="1955" spans="1:5" ht="15.55">
      <c r="A1955" s="129"/>
      <c r="B1955" s="274"/>
      <c r="C1955" s="98"/>
      <c r="D1955" s="98"/>
      <c r="E1955" s="276"/>
    </row>
    <row r="1956" spans="1:5" ht="15.55">
      <c r="A1956" s="129"/>
      <c r="B1956" s="274"/>
      <c r="C1956" s="98"/>
      <c r="D1956" s="98"/>
      <c r="E1956" s="276"/>
    </row>
    <row r="1957" spans="1:5" ht="15.55">
      <c r="A1957" s="129"/>
      <c r="B1957" s="274"/>
      <c r="C1957" s="98"/>
      <c r="D1957" s="98"/>
      <c r="E1957" s="276"/>
    </row>
    <row r="1958" spans="1:5" ht="15.55">
      <c r="A1958" s="129"/>
      <c r="B1958" s="274"/>
      <c r="C1958" s="98"/>
      <c r="D1958" s="98"/>
      <c r="E1958" s="276"/>
    </row>
    <row r="1959" spans="1:5" ht="15.55">
      <c r="A1959" s="129"/>
      <c r="B1959" s="274"/>
      <c r="C1959" s="98"/>
      <c r="D1959" s="98"/>
      <c r="E1959" s="276"/>
    </row>
    <row r="1960" spans="1:5" ht="15.55">
      <c r="A1960" s="129"/>
      <c r="B1960" s="274"/>
      <c r="C1960" s="98"/>
      <c r="D1960" s="98"/>
      <c r="E1960" s="276"/>
    </row>
    <row r="1961" spans="1:5" ht="15.55">
      <c r="A1961" s="129"/>
      <c r="B1961" s="274"/>
      <c r="C1961" s="98"/>
      <c r="D1961" s="98"/>
      <c r="E1961" s="276"/>
    </row>
    <row r="1962" spans="1:5" ht="15.55">
      <c r="A1962" s="129"/>
      <c r="B1962" s="274"/>
      <c r="C1962" s="98"/>
      <c r="D1962" s="98"/>
      <c r="E1962" s="276"/>
    </row>
    <row r="1963" spans="1:5" ht="15.55">
      <c r="A1963" s="129"/>
      <c r="B1963" s="274"/>
      <c r="C1963" s="98"/>
      <c r="D1963" s="98"/>
      <c r="E1963" s="276"/>
    </row>
    <row r="1964" spans="1:5" ht="15.55">
      <c r="A1964" s="129"/>
      <c r="B1964" s="274"/>
      <c r="C1964" s="98"/>
      <c r="D1964" s="98"/>
      <c r="E1964" s="276"/>
    </row>
    <row r="1965" spans="1:5" ht="15.55">
      <c r="A1965" s="129"/>
      <c r="B1965" s="274"/>
      <c r="C1965" s="98"/>
      <c r="D1965" s="98"/>
      <c r="E1965" s="276"/>
    </row>
    <row r="1966" spans="1:5" ht="15.55">
      <c r="A1966" s="129"/>
      <c r="B1966" s="274"/>
      <c r="C1966" s="98"/>
      <c r="D1966" s="98"/>
      <c r="E1966" s="276"/>
    </row>
    <row r="1967" spans="1:5" ht="15.55">
      <c r="A1967" s="129"/>
      <c r="B1967" s="274"/>
      <c r="C1967" s="98"/>
      <c r="D1967" s="98"/>
      <c r="E1967" s="276"/>
    </row>
    <row r="1968" spans="1:5" ht="15.55">
      <c r="A1968" s="129"/>
      <c r="B1968" s="274"/>
      <c r="C1968" s="98"/>
      <c r="D1968" s="98"/>
      <c r="E1968" s="276"/>
    </row>
    <row r="1969" spans="1:5" ht="15.55">
      <c r="A1969" s="129"/>
      <c r="B1969" s="274"/>
      <c r="C1969" s="98"/>
      <c r="D1969" s="98"/>
      <c r="E1969" s="276"/>
    </row>
    <row r="1970" spans="1:5" ht="15.55">
      <c r="A1970" s="129"/>
      <c r="B1970" s="274"/>
      <c r="C1970" s="98"/>
      <c r="D1970" s="98"/>
      <c r="E1970" s="276"/>
    </row>
    <row r="1971" spans="1:5" ht="15.55">
      <c r="A1971" s="129"/>
      <c r="B1971" s="274"/>
      <c r="C1971" s="98"/>
      <c r="D1971" s="98"/>
      <c r="E1971" s="276"/>
    </row>
    <row r="1972" spans="1:5" ht="15.55">
      <c r="A1972" s="129"/>
      <c r="B1972" s="274"/>
      <c r="C1972" s="98"/>
      <c r="D1972" s="98"/>
      <c r="E1972" s="276"/>
    </row>
    <row r="1973" spans="1:5" ht="15.55">
      <c r="A1973" s="129"/>
      <c r="B1973" s="274"/>
      <c r="C1973" s="98"/>
      <c r="D1973" s="98"/>
      <c r="E1973" s="276"/>
    </row>
    <row r="1974" spans="1:5" ht="15.55">
      <c r="A1974" s="129"/>
      <c r="B1974" s="274"/>
      <c r="C1974" s="98"/>
      <c r="D1974" s="98"/>
      <c r="E1974" s="276"/>
    </row>
    <row r="1975" spans="1:5" ht="15.55">
      <c r="A1975" s="129"/>
      <c r="B1975" s="274"/>
      <c r="C1975" s="98"/>
      <c r="D1975" s="98"/>
      <c r="E1975" s="276"/>
    </row>
    <row r="1976" spans="1:5" ht="15.55">
      <c r="A1976" s="129"/>
      <c r="B1976" s="274"/>
      <c r="C1976" s="98"/>
      <c r="D1976" s="98"/>
      <c r="E1976" s="276"/>
    </row>
    <row r="1977" spans="1:5" ht="15.55">
      <c r="A1977" s="129"/>
      <c r="B1977" s="274"/>
      <c r="C1977" s="98"/>
      <c r="D1977" s="98"/>
      <c r="E1977" s="276"/>
    </row>
    <row r="1978" spans="1:5" ht="15.55">
      <c r="A1978" s="129"/>
      <c r="B1978" s="274"/>
      <c r="C1978" s="98"/>
      <c r="D1978" s="98"/>
      <c r="E1978" s="276"/>
    </row>
    <row r="1979" spans="1:5" ht="15.55">
      <c r="A1979" s="129"/>
      <c r="B1979" s="274"/>
      <c r="C1979" s="98"/>
      <c r="D1979" s="98"/>
      <c r="E1979" s="276"/>
    </row>
    <row r="1980" spans="1:5" ht="15.55">
      <c r="A1980" s="129"/>
      <c r="B1980" s="274"/>
      <c r="C1980" s="98"/>
      <c r="D1980" s="98"/>
      <c r="E1980" s="276"/>
    </row>
    <row r="1981" spans="1:5" ht="15.55">
      <c r="A1981" s="129"/>
      <c r="B1981" s="274"/>
      <c r="C1981" s="98"/>
      <c r="D1981" s="98"/>
      <c r="E1981" s="276"/>
    </row>
    <row r="1982" spans="1:5" ht="15.55">
      <c r="A1982" s="129"/>
      <c r="B1982" s="274"/>
      <c r="C1982" s="98"/>
      <c r="D1982" s="98"/>
      <c r="E1982" s="276"/>
    </row>
    <row r="1983" spans="1:5" ht="15.55">
      <c r="A1983" s="129"/>
      <c r="B1983" s="274"/>
      <c r="C1983" s="98"/>
      <c r="D1983" s="98"/>
      <c r="E1983" s="276"/>
    </row>
    <row r="1984" spans="1:5" ht="15.55">
      <c r="A1984" s="129"/>
      <c r="B1984" s="274"/>
      <c r="C1984" s="98"/>
      <c r="D1984" s="98"/>
      <c r="E1984" s="276"/>
    </row>
    <row r="1985" spans="1:5" ht="15.55">
      <c r="A1985" s="129"/>
      <c r="B1985" s="274"/>
      <c r="C1985" s="98"/>
      <c r="D1985" s="98"/>
      <c r="E1985" s="276"/>
    </row>
    <row r="1986" spans="1:5" ht="15.55">
      <c r="A1986" s="129"/>
      <c r="B1986" s="274"/>
      <c r="C1986" s="98"/>
      <c r="D1986" s="98"/>
      <c r="E1986" s="276"/>
    </row>
    <row r="1987" spans="1:5" ht="15.55">
      <c r="A1987" s="129"/>
      <c r="B1987" s="274"/>
      <c r="C1987" s="98"/>
      <c r="D1987" s="98"/>
      <c r="E1987" s="276"/>
    </row>
    <row r="1988" spans="1:5" ht="15.55">
      <c r="A1988" s="129"/>
      <c r="B1988" s="274"/>
      <c r="C1988" s="98"/>
      <c r="D1988" s="98"/>
      <c r="E1988" s="276"/>
    </row>
    <row r="1989" spans="1:5" ht="15.55">
      <c r="A1989" s="129"/>
      <c r="B1989" s="274"/>
      <c r="C1989" s="98"/>
      <c r="D1989" s="98"/>
      <c r="E1989" s="276"/>
    </row>
    <row r="1990" spans="1:5" ht="15.55">
      <c r="A1990" s="129"/>
      <c r="B1990" s="274"/>
      <c r="C1990" s="98"/>
      <c r="D1990" s="98"/>
      <c r="E1990" s="276"/>
    </row>
    <row r="1991" spans="1:5" ht="15.55">
      <c r="A1991" s="129"/>
      <c r="B1991" s="274"/>
      <c r="C1991" s="98"/>
      <c r="D1991" s="98"/>
      <c r="E1991" s="276"/>
    </row>
    <row r="1992" spans="1:5" ht="15.55">
      <c r="A1992" s="129"/>
      <c r="B1992" s="274"/>
      <c r="C1992" s="98"/>
      <c r="D1992" s="98"/>
      <c r="E1992" s="276"/>
    </row>
    <row r="1993" spans="1:5" ht="15.55">
      <c r="A1993" s="129"/>
      <c r="B1993" s="274"/>
      <c r="C1993" s="98"/>
      <c r="D1993" s="98"/>
      <c r="E1993" s="276"/>
    </row>
    <row r="1994" spans="1:5" ht="15.55">
      <c r="A1994" s="129"/>
      <c r="B1994" s="274"/>
      <c r="C1994" s="98"/>
      <c r="D1994" s="98"/>
      <c r="E1994" s="276"/>
    </row>
    <row r="1995" spans="1:5" ht="15.55">
      <c r="A1995" s="129"/>
      <c r="B1995" s="274"/>
      <c r="C1995" s="98"/>
      <c r="D1995" s="98"/>
      <c r="E1995" s="276"/>
    </row>
    <row r="1996" spans="1:5" ht="15.55">
      <c r="A1996" s="129"/>
      <c r="B1996" s="274"/>
      <c r="C1996" s="98"/>
      <c r="D1996" s="98"/>
      <c r="E1996" s="276"/>
    </row>
    <row r="1997" spans="1:5" ht="15.55">
      <c r="A1997" s="129"/>
      <c r="B1997" s="274"/>
      <c r="C1997" s="98"/>
      <c r="D1997" s="98"/>
      <c r="E1997" s="276"/>
    </row>
    <row r="1998" spans="1:5" ht="15.55">
      <c r="A1998" s="129"/>
      <c r="B1998" s="274"/>
      <c r="C1998" s="98"/>
      <c r="D1998" s="98"/>
      <c r="E1998" s="276"/>
    </row>
    <row r="1999" spans="1:5" ht="15.55">
      <c r="A1999" s="129"/>
      <c r="B1999" s="274"/>
      <c r="C1999" s="98"/>
      <c r="D1999" s="98"/>
      <c r="E1999" s="276"/>
    </row>
    <row r="2000" spans="1:5" ht="15.55">
      <c r="A2000" s="129"/>
      <c r="B2000" s="274"/>
      <c r="C2000" s="98"/>
      <c r="D2000" s="98"/>
      <c r="E2000" s="276"/>
    </row>
    <row r="2001" spans="1:5" ht="15.55">
      <c r="A2001" s="129"/>
      <c r="B2001" s="274"/>
      <c r="C2001" s="98"/>
      <c r="D2001" s="98"/>
      <c r="E2001" s="276"/>
    </row>
    <row r="2002" spans="1:5" ht="15.55">
      <c r="A2002" s="129"/>
      <c r="B2002" s="274"/>
      <c r="C2002" s="98"/>
      <c r="D2002" s="98"/>
      <c r="E2002" s="276"/>
    </row>
    <row r="2003" spans="1:5" ht="15.55">
      <c r="A2003" s="129"/>
      <c r="B2003" s="274"/>
      <c r="C2003" s="98"/>
      <c r="D2003" s="98"/>
      <c r="E2003" s="276"/>
    </row>
    <row r="2004" spans="1:5" ht="15.55">
      <c r="A2004" s="129"/>
      <c r="B2004" s="274"/>
      <c r="C2004" s="98"/>
      <c r="D2004" s="98"/>
      <c r="E2004" s="276"/>
    </row>
    <row r="2005" spans="1:5" ht="15.5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2.7"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4" activePane="bottomLeft" state="frozen"/>
      <selection activeCell="A4" sqref="A4"/>
      <selection pane="bottomLeft" activeCell="B44" sqref="B44"/>
    </sheetView>
  </sheetViews>
  <sheetFormatPr defaultColWidth="8.81640625" defaultRowHeight="12.1"/>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8.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5"/>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9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73.2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2.9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6.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2.9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3.05000000000001">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08.9">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88.8">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05"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05.6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4.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00000000000003"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0.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4.4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73.2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93.5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0.8">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5000000000001"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150000000000006">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3">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2.1">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9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6.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4.4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150000000000006">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48.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73.2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9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9.7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5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5.3">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7.4">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31.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65.9">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2.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17.9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0.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6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2.9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9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69.3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8.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2.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150000000000006">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6">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2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48.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4.4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9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35.0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150000000000006">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2.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0.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90.3">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0.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2.1">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9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4">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07.4">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3.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3">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6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6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7.6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8.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6.2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6.2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6.2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6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150000000000006">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48.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6.2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6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6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6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6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6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6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6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6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6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6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6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6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3">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7.6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7.6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7.6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3">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1.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3">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3">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3">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3">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150000000000006">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150000000000006">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150000000000006">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150000000000006">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9.150000000000006">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9.150000000000006">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9.150000000000006">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9.150000000000006">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9.150000000000006">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9.150000000000006">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69.150000000000006">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9.150000000000006">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05"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05"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05"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05"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3">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3">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3">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3">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3">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3">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6.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5.3">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5.3">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05"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05"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05"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05"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05"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05"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8"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9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150000000000006">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2.9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Jitiya, Pankaj N</cp:lastModifiedBy>
  <cp:lastPrinted>2015-04-21T20:47:43Z</cp:lastPrinted>
  <dcterms:created xsi:type="dcterms:W3CDTF">2010-06-21T21:00:23Z</dcterms:created>
  <dcterms:modified xsi:type="dcterms:W3CDTF">2025-12-15T16:01:55Z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